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cdrwiMb9UykV6HpWhCoJsw2mi9oKHMi7\NC Q2'67\1. FS\FS - ส่งลูกค้า\TH\"/>
    </mc:Choice>
  </mc:AlternateContent>
  <xr:revisionPtr revIDLastSave="0" documentId="13_ncr:1_{69CE3AC9-0F6C-4BF1-89CE-EA276730618F}" xr6:coauthVersionLast="47" xr6:coauthVersionMax="47" xr10:uidLastSave="{00000000-0000-0000-0000-000000000000}"/>
  <bookViews>
    <workbookView xWindow="-110" yWindow="-110" windowWidth="19420" windowHeight="10300" tabRatio="709" activeTab="1" xr2:uid="{00000000-000D-0000-FFFF-FFFF00000000}"/>
  </bookViews>
  <sheets>
    <sheet name="BS" sheetId="11" r:id="rId1"/>
    <sheet name="PL 3 M" sheetId="32" r:id="rId2"/>
    <sheet name="PL 6 M " sheetId="24" r:id="rId3"/>
    <sheet name="CE_T_1" sheetId="25" r:id="rId4"/>
    <sheet name="CE_T _2" sheetId="31" r:id="rId5"/>
    <sheet name="CF_T" sheetId="28" r:id="rId6"/>
  </sheets>
  <definedNames>
    <definedName name="_xlnm.Print_Area" localSheetId="0">BS!$A$1:$L$72</definedName>
    <definedName name="_xlnm.Print_Area" localSheetId="4">'CE_T _2'!$A$1:$T$26</definedName>
    <definedName name="_xlnm.Print_Area" localSheetId="3">CE_T_1!$A$1:$V$26</definedName>
    <definedName name="_xlnm.Print_Area" localSheetId="5">CF_T!$A$1:$K$63</definedName>
    <definedName name="_xlnm.Print_Area" localSheetId="1">'PL 3 M'!$A$1:$N$53</definedName>
    <definedName name="_xlnm.Print_Area" localSheetId="2">'PL 6 M '!$A$1:$N$55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32" l="1"/>
  <c r="T17" i="25"/>
  <c r="H26" i="24"/>
  <c r="E58" i="28"/>
  <c r="G58" i="28"/>
  <c r="I58" i="28"/>
  <c r="K58" i="28"/>
  <c r="G50" i="28"/>
  <c r="E50" i="28"/>
  <c r="K50" i="28"/>
  <c r="I50" i="28"/>
  <c r="R15" i="31" l="1"/>
  <c r="T15" i="31" s="1"/>
  <c r="T15" i="25"/>
  <c r="V15" i="25" s="1"/>
  <c r="T22" i="25"/>
  <c r="V22" i="25" s="1"/>
  <c r="T22" i="31"/>
  <c r="A25" i="31" l="1"/>
  <c r="A18" i="31"/>
  <c r="N47" i="32" l="1"/>
  <c r="L47" i="32"/>
  <c r="J47" i="32"/>
  <c r="N37" i="32"/>
  <c r="L37" i="32"/>
  <c r="J37" i="32"/>
  <c r="H37" i="32"/>
  <c r="A33" i="32"/>
  <c r="N32" i="32"/>
  <c r="N31" i="32"/>
  <c r="N22" i="32"/>
  <c r="L22" i="32"/>
  <c r="J22" i="32"/>
  <c r="H22" i="32"/>
  <c r="N14" i="32"/>
  <c r="N26" i="32" s="1"/>
  <c r="N29" i="32" s="1"/>
  <c r="L14" i="32"/>
  <c r="J14" i="32"/>
  <c r="H14" i="32"/>
  <c r="H26" i="32" l="1"/>
  <c r="H29" i="32" s="1"/>
  <c r="H49" i="32" s="1"/>
  <c r="J26" i="32"/>
  <c r="J29" i="32" s="1"/>
  <c r="J49" i="32" s="1"/>
  <c r="L26" i="32"/>
  <c r="L29" i="32" s="1"/>
  <c r="L51" i="32" s="1"/>
  <c r="N51" i="32"/>
  <c r="N49" i="32"/>
  <c r="H51" i="32" l="1"/>
  <c r="J51" i="32"/>
  <c r="L49" i="32"/>
  <c r="J40" i="11"/>
  <c r="F40" i="11"/>
  <c r="A34" i="11" l="1"/>
  <c r="K30" i="28"/>
  <c r="G30" i="28"/>
  <c r="F18" i="25" l="1"/>
  <c r="T14" i="25"/>
  <c r="V14" i="25" s="1"/>
  <c r="H18" i="31" l="1"/>
  <c r="R17" i="31" l="1"/>
  <c r="R14" i="31"/>
  <c r="T14" i="31" s="1"/>
  <c r="K45" i="28" l="1"/>
  <c r="I45" i="28"/>
  <c r="G45" i="28"/>
  <c r="E45" i="28"/>
  <c r="K2" i="28"/>
  <c r="K39" i="28" s="1"/>
  <c r="K1" i="28"/>
  <c r="K38" i="28" s="1"/>
  <c r="A3" i="28"/>
  <c r="A40" i="28" s="1"/>
  <c r="R16" i="31"/>
  <c r="F18" i="31"/>
  <c r="R24" i="31"/>
  <c r="P25" i="31"/>
  <c r="N25" i="31"/>
  <c r="L25" i="31"/>
  <c r="J25" i="31"/>
  <c r="H25" i="31"/>
  <c r="F25" i="31"/>
  <c r="R13" i="31"/>
  <c r="R20" i="31"/>
  <c r="T20" i="31" s="1"/>
  <c r="P25" i="25" l="1"/>
  <c r="N25" i="25"/>
  <c r="L25" i="25"/>
  <c r="J25" i="25"/>
  <c r="H25" i="25"/>
  <c r="F25" i="25"/>
  <c r="T20" i="25"/>
  <c r="V20" i="25" s="1"/>
  <c r="T16" i="25"/>
  <c r="T13" i="25"/>
  <c r="V13" i="25" s="1"/>
  <c r="V2" i="25"/>
  <c r="T2" i="31" s="1"/>
  <c r="V1" i="25"/>
  <c r="T1" i="31" s="1"/>
  <c r="A3" i="25"/>
  <c r="A3" i="31" s="1"/>
  <c r="N37" i="24"/>
  <c r="L37" i="24"/>
  <c r="J37" i="24"/>
  <c r="H37" i="24"/>
  <c r="N32" i="24"/>
  <c r="N31" i="24"/>
  <c r="A33" i="24"/>
  <c r="H69" i="11" l="1"/>
  <c r="L49" i="24" l="1"/>
  <c r="L69" i="11" l="1"/>
  <c r="N18" i="31"/>
  <c r="J49" i="24"/>
  <c r="L22" i="24" l="1"/>
  <c r="T23" i="25" l="1"/>
  <c r="T24" i="25" l="1"/>
  <c r="R21" i="25"/>
  <c r="T21" i="25" l="1"/>
  <c r="T25" i="25" s="1"/>
  <c r="R25" i="25"/>
  <c r="N49" i="24"/>
  <c r="H49" i="24"/>
  <c r="V21" i="25" l="1"/>
  <c r="H14" i="24"/>
  <c r="H22" i="24" l="1"/>
  <c r="H29" i="24" l="1"/>
  <c r="J28" i="11"/>
  <c r="V16" i="25" l="1"/>
  <c r="H51" i="24"/>
  <c r="V17" i="25"/>
  <c r="H53" i="24"/>
  <c r="E30" i="28"/>
  <c r="E36" i="28" s="1"/>
  <c r="R23" i="31"/>
  <c r="R21" i="31"/>
  <c r="R25" i="31" s="1"/>
  <c r="R18" i="31"/>
  <c r="P18" i="31"/>
  <c r="R18" i="25"/>
  <c r="N14" i="24"/>
  <c r="L14" i="24"/>
  <c r="L26" i="24" s="1"/>
  <c r="L29" i="24" s="1"/>
  <c r="J14" i="24"/>
  <c r="N22" i="24"/>
  <c r="J22" i="24"/>
  <c r="J26" i="24" l="1"/>
  <c r="J29" i="24" s="1"/>
  <c r="V18" i="25"/>
  <c r="T18" i="25"/>
  <c r="T21" i="31"/>
  <c r="F28" i="11" l="1"/>
  <c r="L28" i="11"/>
  <c r="H28" i="11"/>
  <c r="T24" i="31" l="1"/>
  <c r="L17" i="11"/>
  <c r="J17" i="11"/>
  <c r="H17" i="11"/>
  <c r="F17" i="11"/>
  <c r="F30" i="11" s="1"/>
  <c r="F49" i="11"/>
  <c r="V24" i="25" l="1"/>
  <c r="F56" i="11"/>
  <c r="J56" i="11"/>
  <c r="J30" i="11"/>
  <c r="L49" i="11"/>
  <c r="J49" i="11"/>
  <c r="J58" i="11" l="1"/>
  <c r="T16" i="31"/>
  <c r="F58" i="11"/>
  <c r="I30" i="28" l="1"/>
  <c r="L51" i="24"/>
  <c r="T17" i="31" s="1"/>
  <c r="V23" i="25"/>
  <c r="V25" i="25" s="1"/>
  <c r="T23" i="31" l="1"/>
  <c r="T25" i="31" s="1"/>
  <c r="L53" i="24"/>
  <c r="I36" i="28" l="1"/>
  <c r="E60" i="28" l="1"/>
  <c r="E62" i="28" s="1"/>
  <c r="L18" i="25" l="1"/>
  <c r="P18" i="25"/>
  <c r="N18" i="25"/>
  <c r="J18" i="25"/>
  <c r="H18" i="25"/>
  <c r="N26" i="24" l="1"/>
  <c r="N29" i="24" s="1"/>
  <c r="N51" i="24" s="1"/>
  <c r="L56" i="11"/>
  <c r="L58" i="11" s="1"/>
  <c r="L71" i="11" s="1"/>
  <c r="H56" i="11"/>
  <c r="H49" i="11"/>
  <c r="H30" i="11"/>
  <c r="F69" i="11" l="1"/>
  <c r="J51" i="24"/>
  <c r="G36" i="28"/>
  <c r="L30" i="11"/>
  <c r="H58" i="11"/>
  <c r="H71" i="11" s="1"/>
  <c r="N53" i="24"/>
  <c r="J53" i="24"/>
  <c r="L18" i="31"/>
  <c r="T13" i="31"/>
  <c r="F71" i="11" l="1"/>
  <c r="K36" i="28" l="1"/>
  <c r="G60" i="28"/>
  <c r="G62" i="28" s="1"/>
  <c r="K60" i="28" l="1"/>
  <c r="K62" i="28" s="1"/>
  <c r="I60" i="28"/>
  <c r="I62" i="28" s="1"/>
  <c r="J18" i="31"/>
  <c r="T18" i="31" l="1"/>
  <c r="J69" i="11" l="1"/>
  <c r="J71" i="11" l="1"/>
</calcChain>
</file>

<file path=xl/sharedStrings.xml><?xml version="1.0" encoding="utf-8"?>
<sst xmlns="http://schemas.openxmlformats.org/spreadsheetml/2006/main" count="319" uniqueCount="177">
  <si>
    <t>หมายเหตุ</t>
  </si>
  <si>
    <t>สินทรัพย์หมุนเวียน</t>
  </si>
  <si>
    <t>รวมสินทรัพย์หมุนเวียน</t>
  </si>
  <si>
    <t>สินทรัพย์ไม่หมุนเวียน</t>
  </si>
  <si>
    <t>รวมสินทรัพย์ไม่หมุนเวียน</t>
  </si>
  <si>
    <t>รวมสินทรัพย์</t>
  </si>
  <si>
    <t>หนี้สินหมุนเวียน</t>
  </si>
  <si>
    <t>รวมหนี้สินหมุนเวียน</t>
  </si>
  <si>
    <t>ส่วนของผู้ถือหุ้น</t>
  </si>
  <si>
    <t>รวมหนี้สินและส่วนของผู้ถือหุ้น</t>
  </si>
  <si>
    <t>งบกระแสเงินสด</t>
  </si>
  <si>
    <t>กระแสเงินสดจากกิจกรรมจัดหาเงิน</t>
  </si>
  <si>
    <t>เงินสดและรายการเทียบเท่าเงินสด</t>
  </si>
  <si>
    <t>หนี้สินและส่วนของผู้ถือหุ้น</t>
  </si>
  <si>
    <t>รายได้</t>
  </si>
  <si>
    <t>รายได้อื่น</t>
  </si>
  <si>
    <t>รวมรายได้</t>
  </si>
  <si>
    <t>ค่าใช้จ่าย</t>
  </si>
  <si>
    <t>รวมค่าใช้จ่าย</t>
  </si>
  <si>
    <t>กระแสเงินสดจากกิจกรรมลงทุน</t>
  </si>
  <si>
    <t xml:space="preserve"> </t>
  </si>
  <si>
    <t>ต้นทุนขาย</t>
  </si>
  <si>
    <t>งบกระแสเงินสด (ต่อ)</t>
  </si>
  <si>
    <t>สินทรัพย์</t>
  </si>
  <si>
    <t>ค่าใช้จ่ายในการบริหาร</t>
  </si>
  <si>
    <t xml:space="preserve">บริษัท นิวซิตี้ (กรุงเทพฯ) จำกัด (มหาชน) </t>
  </si>
  <si>
    <t>ตามวิธีส่วนได้เสีย</t>
  </si>
  <si>
    <t>หนี้สินไม่หมุนเวียน</t>
  </si>
  <si>
    <t>หนี้สินไม่หมุนเวียนอื่น</t>
  </si>
  <si>
    <t>รวมหนี้สินไม่หมุนเวียน</t>
  </si>
  <si>
    <t>รวมหนี้สิน</t>
  </si>
  <si>
    <t>ต้นทุนทางการเงิน</t>
  </si>
  <si>
    <t>รวมส่วนของผู้ถือหุ้น</t>
  </si>
  <si>
    <t>ขายสุทธิ</t>
  </si>
  <si>
    <t>รวม</t>
  </si>
  <si>
    <t>กระแสเงินสดจากกิจกรรมดำเนินงาน</t>
  </si>
  <si>
    <t>องค์ประกอบอื่นของส่วนของผู้ถือหุ้น</t>
  </si>
  <si>
    <t>ส่วนแบ่งกำไร</t>
  </si>
  <si>
    <t>(ขาดทุน)</t>
  </si>
  <si>
    <t>เบ็ดเสร็จอื่น</t>
  </si>
  <si>
    <t>จากบริษัทร่วม</t>
  </si>
  <si>
    <t>ทุนที่ออกและ</t>
  </si>
  <si>
    <t>ทุนสำรอง</t>
  </si>
  <si>
    <t>รวมส่วนของ</t>
  </si>
  <si>
    <t>ชำระแล้ว</t>
  </si>
  <si>
    <t>ตามกฎหมาย</t>
  </si>
  <si>
    <t>ผู้ถือหุ้น</t>
  </si>
  <si>
    <t xml:space="preserve">สินทรัพย์ไม่หมุนเวียนอื่น </t>
  </si>
  <si>
    <t>กำไรสะสม</t>
  </si>
  <si>
    <t>ยังไม่ได้จัดสรร</t>
  </si>
  <si>
    <t>องค์ประกอบอื่น</t>
  </si>
  <si>
    <t>ของส่วนของ</t>
  </si>
  <si>
    <t>สินทรัพย์ภาษีเงินได้รอการตัดบัญชี</t>
  </si>
  <si>
    <t>หนี้สินภาษีเงินได้รอการตัดบัญชี</t>
  </si>
  <si>
    <t>จำนวนหุ้นสามัญถัวเฉลี่ยถ่วงน้ำหนัก (หุ้น)</t>
  </si>
  <si>
    <t>เงินลงทุนในบริษัทร่วม - สุทธิ</t>
  </si>
  <si>
    <t xml:space="preserve">ที่ดิน อาคารและอุปกรณ์ - สุทธิ </t>
  </si>
  <si>
    <t>ลูกหนี้การค้าและลูกหนี้หมุนเวียนอื่น - สุทธิ</t>
  </si>
  <si>
    <t>เจ้าหนี้การค้าและเจ้าหนี้หมุนเวียนอื่น</t>
  </si>
  <si>
    <t>ต้นทุนในการจัดจำหน่าย</t>
  </si>
  <si>
    <t>รายการที่ต้องจัดประเภทรายการใหม่</t>
  </si>
  <si>
    <t>ทุนสำรองตาม</t>
  </si>
  <si>
    <t>กฎหมาย</t>
  </si>
  <si>
    <t>-</t>
  </si>
  <si>
    <t>สินทรัพย์ไม่มีตัวตนอื่น - สุทธิ</t>
  </si>
  <si>
    <t>อสังหาริมทรัพย์เพื่อการลงทุน - สุทธิ</t>
  </si>
  <si>
    <t>รายการที่ไม่ต้องจัดประเภทรายการใหม่</t>
  </si>
  <si>
    <t>หนี้สินตามสัญญาเช่า</t>
  </si>
  <si>
    <t>สินทรัพย์ทางการเงินไม่หมุนเวียนอื่น</t>
  </si>
  <si>
    <t>เงินเบิกเกินบัญชีและเงินกู้ยืมระยะสั้นจากสถาบันการเงิน</t>
  </si>
  <si>
    <t>ส่วนของหนี้สินตามสัญญาเช่าที่ถึงกำหนดชำระภายในหนึ่งปี</t>
  </si>
  <si>
    <t>ประมาณการหนี้สินหมุนเวียนสำหรับผลประโยชน์พนักงาน</t>
  </si>
  <si>
    <t>ประมาณการหนี้สินไม่หมุนเวียนสำหรับผลประโยชน์พนักงาน</t>
  </si>
  <si>
    <t>สินทรัพย์สิทธิการใช้ - สุทธิ</t>
  </si>
  <si>
    <t>เงินสดจ่ายเพื่อลดหนี้สินภายใต้สัญญาเช่า</t>
  </si>
  <si>
    <t>เงินสดรับเงินกู้ยืมระยะสั้นจากสถาบันการเงิน</t>
  </si>
  <si>
    <t>เงินสดจ่ายเงินกู้ยืมระยะสั้นจากสถาบันการเงิน</t>
  </si>
  <si>
    <t>เข้าไว้ในกำไรหรือขาดทุนในภายหลัง (สุทธิจากภาษี) :</t>
  </si>
  <si>
    <t xml:space="preserve">ทุนจดทะเบียน </t>
  </si>
  <si>
    <t>ทุนที่ออกและเรียกชำระแล้ว</t>
  </si>
  <si>
    <t>ทุนสำรองตามกฎหมาย</t>
  </si>
  <si>
    <t>บาท</t>
  </si>
  <si>
    <t>งบกำไรขาดทุนเบ็ดเสร็จ (ต่อ)</t>
  </si>
  <si>
    <t>เงินสดรับปันผล</t>
  </si>
  <si>
    <t>เงินปันผลรับ</t>
  </si>
  <si>
    <t xml:space="preserve">งบกำไรขาดทุนเบ็ดเสร็จ </t>
  </si>
  <si>
    <t>งบการเงินที่แสดงเงินลงทุน</t>
  </si>
  <si>
    <t>งบการเงินเฉพาะกิจการ</t>
  </si>
  <si>
    <t>งบการเงินที่แสดงเงินลงทุนตามวิธีส่วนได้เสีย (บาท)</t>
  </si>
  <si>
    <t>งบการเงินเฉพาะกิจการ (บาท)</t>
  </si>
  <si>
    <t>ปรับรายการที่กระทบกำไร (ขาดทุน) เป็นเงินสดรับ (จ่าย)</t>
  </si>
  <si>
    <t>การปรับปรุงดอกเบี้ยรับ</t>
  </si>
  <si>
    <t>การปรับปรุงต้นทุนทางการเงิน</t>
  </si>
  <si>
    <t>การปรับปรุงด้วยประมาณการหนี้สินผลประโยชน์พนักงาน</t>
  </si>
  <si>
    <t>เงินสดรับดอกเบี้ย</t>
  </si>
  <si>
    <t>เงินสดจ่ายดอกเบี้ย</t>
  </si>
  <si>
    <t>เงินสดจ่ายซื้ออุปกรณ์</t>
  </si>
  <si>
    <t>กระแสเงินสดสุทธิได้มาจาก (ใช้ไปใน) การดำเนินงาน</t>
  </si>
  <si>
    <t>หลักทรัพย์จดทะเบียนในตลาดหลักทรัพย์</t>
  </si>
  <si>
    <t>หลักทรัพย์จดทะเบียน</t>
  </si>
  <si>
    <t>ในตลาด</t>
  </si>
  <si>
    <t>หลักทรัพย์</t>
  </si>
  <si>
    <t>หลักทรัพย์ที่ไม่อยู่</t>
  </si>
  <si>
    <t>ในความ</t>
  </si>
  <si>
    <t>ต้องการตลาด</t>
  </si>
  <si>
    <t>เงินสดและรายการเทียบเท่าเงินสดเพิ่มขึ้นสุทธิ</t>
  </si>
  <si>
    <t>จากการ</t>
  </si>
  <si>
    <t>ด้อยค่าเงินลงทุนในบริษัทร่วม</t>
  </si>
  <si>
    <t>โอนไปกำไรสะสม</t>
  </si>
  <si>
    <t/>
  </si>
  <si>
    <t>ผลกำไรจากการวัดมูลค่าใหม่ของผลประโยชน์</t>
  </si>
  <si>
    <t>พนักงานที่กำหนดไว้</t>
  </si>
  <si>
    <t>(รายได้) ค่าใช้จ่ายภาษีเงินได้</t>
  </si>
  <si>
    <t>หุ้นสามัญ 149,510,000 หุ้น มูลค่าหุ้นละ 1 บาท</t>
  </si>
  <si>
    <t>จากการวัดมูลค่า</t>
  </si>
  <si>
    <t xml:space="preserve">ผลกำไร (ขาดทุน) </t>
  </si>
  <si>
    <t>ของผลประโยชน์</t>
  </si>
  <si>
    <t>วัดมูลค่าใหม่</t>
  </si>
  <si>
    <t>สินค้าคงเหลือ - สุทธิ</t>
  </si>
  <si>
    <t>กำไรก่อนภาษีเงินได้</t>
  </si>
  <si>
    <t>กระแสเงินสดสุทธิได้มาจาก (ใช้ไปใน) กิจกรรมดำเนินงาน</t>
  </si>
  <si>
    <t>31 ธันวาคม 2566</t>
  </si>
  <si>
    <t>การปรับปรุงค่าเสื่อมราคาและค่าใช้จ่ายตัดบัญชี</t>
  </si>
  <si>
    <t>รวมการปรับปรุงจากการกระทบยอดกำไร</t>
  </si>
  <si>
    <t>ผลกำไร (ขาดทุน)</t>
  </si>
  <si>
    <t>ผล (ขาดทุน) จากการวัดมูลค่ายุติธรรม</t>
  </si>
  <si>
    <t>การปรับปรุงด้วยผลขาดทุนจากการด้อยค่าของเงินลงทุนในบริษัทร่วม (กลับรายการ)</t>
  </si>
  <si>
    <t>กระแสเงินสดสุทธิได้มาจาก (ใช้ไปใน) กิจกรรมลงทุน</t>
  </si>
  <si>
    <t>กระแสเงินสดสุทธิได้มาจาก (ใช้ไปใน) กิจกรรมจัดหาเงิน</t>
  </si>
  <si>
    <t>"ยังไม่ได้ตรวจสอบ"</t>
  </si>
  <si>
    <t>"สอบทานแล้ว"</t>
  </si>
  <si>
    <t>"ตรวจสอบแล้ว"</t>
  </si>
  <si>
    <t>กำไรสำหรับงวด</t>
  </si>
  <si>
    <t>ยอดคงเหลือ ณ วันที่ 1 มกราคม 2566</t>
  </si>
  <si>
    <t>ยอดคงเหลือ ณ วันที่ 1 มกราคม 2567</t>
  </si>
  <si>
    <t>เงินสดและรายการเทียบเท่าเงินสด ณ วันต้นงวด</t>
  </si>
  <si>
    <t>เงินสดและรายการเทียบเท่าเงินสด ณ วันปลายงวด</t>
  </si>
  <si>
    <t>งบฐานะการเงิน</t>
  </si>
  <si>
    <t>งบฐานะการเงิน (ต่อ)</t>
  </si>
  <si>
    <t>งบการเปลี่ยนแปลงส่วนของผู้ถือหุ้น</t>
  </si>
  <si>
    <t>3,4</t>
  </si>
  <si>
    <t xml:space="preserve">ส่วนแบ่งกำไร (ขาดทุน) จากเงินลงทุนในบริษัทร่วม       </t>
  </si>
  <si>
    <t>กำไรต่อหุ้นขั้นพื้นฐาน (บาทต่อหุ้น)</t>
  </si>
  <si>
    <t>กำไรเบ็ดเสร็จรวมสำหรับงวด</t>
  </si>
  <si>
    <t>ส่วนแบ่ง (ขาดทุน) เบ็ดเสร็จอื่นจากบริษัทร่วม</t>
  </si>
  <si>
    <t>กำไร (ขาดทุน) เบ็ดเสร็จอื่นสำหรับงวด - สุทธิจากภาษี</t>
  </si>
  <si>
    <t>การปรับปรุงด้วยสินค้าคงเหลือ (เพิ่มขึ้น) ลดลง</t>
  </si>
  <si>
    <t>การปรับปรุงด้วยเจ้าหนี้การค้าและเจ้าหนี้หมุนเวียนอื่นเพิ่มขึ้น (ลดลง)</t>
  </si>
  <si>
    <t>การปรับปรุงด้วยผลขาดทุนด้านเครดิต (กลับรายการ)</t>
  </si>
  <si>
    <t>การปรับปรุงด้วยผลขาดทุนสินค้าเสื่อมสภาพ (กลับรายการ)</t>
  </si>
  <si>
    <t>เงินเบิกเกินบัญชีจากสถาบันการเงินเพิ่มขึ้น (ลดลง)</t>
  </si>
  <si>
    <t>เงินสดจ่ายผลประโยชน์พนักงาน</t>
  </si>
  <si>
    <t>ค่าใช้จ่าย (รายได้) ภาษีเงินได้</t>
  </si>
  <si>
    <t>ณ วันที่ 30 มิถุนายน 2567</t>
  </si>
  <si>
    <t>30 มิถุนายน 2567</t>
  </si>
  <si>
    <t>ยอดคงเหลือ ณ วันที่ 30 มิถุนายน 2567</t>
  </si>
  <si>
    <t>ยอดคงเหลือ ณ วันที่ 30 มิถุนายน 2566</t>
  </si>
  <si>
    <t>สำหรับงวดหกเดือนสิ้นสุดวันที่ 30 มิถุนายน 2567</t>
  </si>
  <si>
    <t>สำหรับงวดสามเดือนสิ้นสุดวันที่ 30 มิถุนายน 2567</t>
  </si>
  <si>
    <t>รายได้เงินปันผล</t>
  </si>
  <si>
    <t>เงินปันผลจ่าย</t>
  </si>
  <si>
    <t>เงินสดจ่ายเงินปันผล</t>
  </si>
  <si>
    <t>การปรับปรุง (กำไร) ขาดทุนจากการปรับเปลี่ยนสัญญาเช่า</t>
  </si>
  <si>
    <t>การปรับปรุงด้วยลูกหนี้การค้าและลูกหนี้หมุนเวียนอื่นลดลง</t>
  </si>
  <si>
    <t>การปรับปรุงด้วยสินทรัพย์ไม่หมุนเวียนอื่น (เพิ่มขึ้น)</t>
  </si>
  <si>
    <t>(ขาดทุน) เบ็ดเสร็จอื่นสำหรับงวด</t>
  </si>
  <si>
    <t>การปรับปรุงด้วยหนี้สินไม่หมุนเวียนอื่นเพิ่มขึ้น (ลดลง)</t>
  </si>
  <si>
    <t>กำไร (ขาดทุน) ก่อนภาษีเงินได้</t>
  </si>
  <si>
    <t>กำไร (ขาดทุน) สำหรับงวด</t>
  </si>
  <si>
    <t>กำไร (ขาดทุน) เบ็ดเสร็จอื่น</t>
  </si>
  <si>
    <t>กำไร (ขาดทุน) เบ็ดเสร็จรวมสำหรับงวด</t>
  </si>
  <si>
    <t>กำไร (ขาดทุน) ต่อหุ้นขั้นพื้นฐาน (บาทต่อหุ้น)</t>
  </si>
  <si>
    <t xml:space="preserve">ส่วนแบ่ง (ขาดทุน) จากเงินลงทุนในบริษัทร่วม       </t>
  </si>
  <si>
    <t>ค่าใช้จ่ายภาษีเงินได้</t>
  </si>
  <si>
    <t>การปรับปรุงด้วยส่วนแบ่งขาดทุนในบริษัทร่วม</t>
  </si>
  <si>
    <t>กำไรเบ็ดเสร็จอื่นสำหรับงวด</t>
  </si>
  <si>
    <t>เงินลงทุนชั่วคราว (เพิ่มขึ้น) ลดลง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</si>
</sst>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_(* #,##0.00_);_(* \(#,##0.00\);_(* &quot;-&quot;_);_(@_)"/>
    <numFmt numFmtId="169" formatCode="#,##0;\(#,##0\)"/>
    <numFmt numFmtId="170" formatCode="#,##0.00;\(#,##0.00\)"/>
  </numFmts>
  <fonts count="1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AngsanaUPC"/>
      <family val="1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5"/>
      <name val="Angsana New"/>
      <family val="1"/>
    </font>
    <font>
      <sz val="15"/>
      <name val="Angsana New"/>
      <family val="1"/>
    </font>
    <font>
      <u/>
      <sz val="15"/>
      <name val="Angsana New"/>
      <family val="1"/>
    </font>
    <font>
      <i/>
      <sz val="15"/>
      <name val="Angsana New"/>
      <family val="1"/>
    </font>
    <font>
      <sz val="15"/>
      <color theme="1"/>
      <name val="Angsana New"/>
      <family val="1"/>
    </font>
    <font>
      <b/>
      <sz val="15"/>
      <color indexed="10"/>
      <name val="Angsana New"/>
      <family val="1"/>
    </font>
    <font>
      <sz val="15"/>
      <color indexed="10"/>
      <name val="Angsana New"/>
      <family val="1"/>
    </font>
    <font>
      <sz val="15"/>
      <color indexed="12"/>
      <name val="Angsana New"/>
      <family val="1"/>
    </font>
    <font>
      <b/>
      <sz val="15"/>
      <color indexed="8"/>
      <name val="Angsana New"/>
      <family val="1"/>
    </font>
    <font>
      <sz val="15"/>
      <color rgb="FFFF0000"/>
      <name val="Angsana New"/>
      <family val="1"/>
    </font>
    <font>
      <sz val="15"/>
      <color theme="1" tint="4.9989318521683403E-2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4">
    <xf numFmtId="0" fontId="0" fillId="0" borderId="0" xfId="0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Continuous"/>
    </xf>
    <xf numFmtId="43" fontId="8" fillId="0" borderId="0" xfId="1" applyFont="1" applyFill="1" applyAlignment="1"/>
    <xf numFmtId="43" fontId="8" fillId="0" borderId="0" xfId="1" applyFont="1" applyFill="1" applyAlignment="1">
      <alignment horizontal="center" wrapText="1"/>
    </xf>
    <xf numFmtId="0" fontId="7" fillId="0" borderId="0" xfId="20" applyFont="1"/>
    <xf numFmtId="43" fontId="9" fillId="0" borderId="0" xfId="1" applyFont="1" applyFill="1" applyAlignment="1">
      <alignment horizontal="right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167" fontId="8" fillId="0" borderId="0" xfId="1" applyNumberFormat="1" applyFont="1" applyFill="1" applyAlignment="1"/>
    <xf numFmtId="167" fontId="7" fillId="0" borderId="2" xfId="1" applyNumberFormat="1" applyFont="1" applyFill="1" applyBorder="1" applyAlignment="1"/>
    <xf numFmtId="167" fontId="7" fillId="0" borderId="0" xfId="1" applyNumberFormat="1" applyFont="1" applyFill="1" applyBorder="1" applyAlignment="1"/>
    <xf numFmtId="167" fontId="8" fillId="0" borderId="0" xfId="1" applyNumberFormat="1" applyFont="1" applyFill="1" applyAlignment="1">
      <alignment horizontal="center"/>
    </xf>
    <xf numFmtId="43" fontId="8" fillId="3" borderId="0" xfId="1" applyFont="1" applyFill="1" applyAlignment="1"/>
    <xf numFmtId="167" fontId="8" fillId="3" borderId="0" xfId="1" applyNumberFormat="1" applyFont="1" applyFill="1" applyAlignment="1"/>
    <xf numFmtId="0" fontId="8" fillId="3" borderId="0" xfId="0" applyFont="1" applyFill="1"/>
    <xf numFmtId="167" fontId="8" fillId="0" borderId="1" xfId="1" applyNumberFormat="1" applyFont="1" applyFill="1" applyBorder="1" applyAlignment="1"/>
    <xf numFmtId="167" fontId="8" fillId="0" borderId="0" xfId="1" applyNumberFormat="1" applyFont="1" applyFill="1" applyBorder="1" applyAlignment="1"/>
    <xf numFmtId="167" fontId="8" fillId="0" borderId="0" xfId="1" applyNumberFormat="1" applyFont="1" applyFill="1" applyBorder="1" applyAlignment="1">
      <alignment horizontal="right"/>
    </xf>
    <xf numFmtId="167" fontId="7" fillId="0" borderId="3" xfId="1" applyNumberFormat="1" applyFont="1" applyFill="1" applyBorder="1" applyAlignment="1"/>
    <xf numFmtId="43" fontId="8" fillId="0" borderId="0" xfId="0" applyNumberFormat="1" applyFont="1"/>
    <xf numFmtId="166" fontId="8" fillId="0" borderId="0" xfId="1" applyNumberFormat="1" applyFont="1" applyFill="1" applyAlignment="1"/>
    <xf numFmtId="167" fontId="7" fillId="0" borderId="1" xfId="1" applyNumberFormat="1" applyFont="1" applyFill="1" applyBorder="1" applyAlignment="1"/>
    <xf numFmtId="0" fontId="8" fillId="0" borderId="0" xfId="7" applyFont="1" applyAlignment="1">
      <alignment horizontal="left"/>
    </xf>
    <xf numFmtId="167" fontId="8" fillId="0" borderId="3" xfId="1" applyNumberFormat="1" applyFont="1" applyFill="1" applyBorder="1" applyAlignment="1"/>
    <xf numFmtId="43" fontId="8" fillId="0" borderId="0" xfId="1" applyFont="1" applyFill="1" applyAlignment="1">
      <alignment wrapText="1"/>
    </xf>
    <xf numFmtId="49" fontId="8" fillId="0" borderId="0" xfId="0" applyNumberFormat="1" applyFont="1"/>
    <xf numFmtId="167" fontId="7" fillId="0" borderId="0" xfId="1" applyNumberFormat="1" applyFont="1" applyFill="1" applyAlignment="1"/>
    <xf numFmtId="167" fontId="8" fillId="0" borderId="0" xfId="1" applyNumberFormat="1" applyFont="1" applyFill="1" applyAlignment="1">
      <alignment wrapText="1"/>
    </xf>
    <xf numFmtId="43" fontId="7" fillId="0" borderId="0" xfId="1" applyFont="1" applyFill="1" applyAlignment="1"/>
    <xf numFmtId="43" fontId="8" fillId="0" borderId="0" xfId="1" applyFont="1" applyFill="1" applyBorder="1" applyAlignment="1"/>
    <xf numFmtId="0" fontId="7" fillId="0" borderId="0" xfId="8" applyFont="1"/>
    <xf numFmtId="0" fontId="7" fillId="0" borderId="0" xfId="8" applyFont="1" applyAlignment="1">
      <alignment horizontal="left"/>
    </xf>
    <xf numFmtId="0" fontId="8" fillId="0" borderId="0" xfId="8" applyFont="1" applyAlignment="1">
      <alignment horizontal="centerContinuous"/>
    </xf>
    <xf numFmtId="0" fontId="8" fillId="0" borderId="0" xfId="8" applyFont="1"/>
    <xf numFmtId="0" fontId="7" fillId="0" borderId="0" xfId="8" applyFont="1" applyAlignment="1">
      <alignment horizontal="right"/>
    </xf>
    <xf numFmtId="37" fontId="8" fillId="0" borderId="0" xfId="8" applyNumberFormat="1" applyFont="1" applyAlignment="1">
      <alignment horizontal="center"/>
    </xf>
    <xf numFmtId="37" fontId="8" fillId="0" borderId="0" xfId="8" applyNumberFormat="1" applyFont="1"/>
    <xf numFmtId="0" fontId="8" fillId="0" borderId="1" xfId="8" applyFont="1" applyBorder="1" applyAlignment="1">
      <alignment horizontal="center"/>
    </xf>
    <xf numFmtId="0" fontId="8" fillId="0" borderId="0" xfId="8" applyFont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67" fontId="8" fillId="0" borderId="0" xfId="1" applyNumberFormat="1" applyFont="1" applyFill="1" applyBorder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 applyBorder="1" applyAlignment="1">
      <alignment horizontal="center"/>
    </xf>
    <xf numFmtId="0" fontId="10" fillId="0" borderId="0" xfId="8" applyFont="1" applyAlignment="1">
      <alignment horizontal="center"/>
    </xf>
    <xf numFmtId="164" fontId="7" fillId="0" borderId="1" xfId="1" applyNumberFormat="1" applyFont="1" applyFill="1" applyBorder="1" applyAlignment="1">
      <alignment vertical="center"/>
    </xf>
    <xf numFmtId="164" fontId="7" fillId="0" borderId="0" xfId="8" applyNumberFormat="1" applyFont="1"/>
    <xf numFmtId="164" fontId="7" fillId="0" borderId="0" xfId="1" applyNumberFormat="1" applyFont="1" applyFill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/>
    <xf numFmtId="164" fontId="8" fillId="0" borderId="0" xfId="1" applyNumberFormat="1" applyFont="1" applyFill="1" applyBorder="1" applyAlignment="1"/>
    <xf numFmtId="164" fontId="8" fillId="0" borderId="0" xfId="8" applyNumberFormat="1" applyFont="1"/>
    <xf numFmtId="164" fontId="7" fillId="0" borderId="0" xfId="1" applyNumberFormat="1" applyFont="1" applyFill="1" applyBorder="1" applyAlignment="1">
      <alignment vertical="center"/>
    </xf>
    <xf numFmtId="0" fontId="8" fillId="0" borderId="0" xfId="8" quotePrefix="1" applyFont="1"/>
    <xf numFmtId="43" fontId="11" fillId="0" borderId="0" xfId="8" applyNumberFormat="1" applyFont="1"/>
    <xf numFmtId="0" fontId="8" fillId="0" borderId="0" xfId="8" applyFont="1" applyAlignment="1">
      <alignment vertical="center"/>
    </xf>
    <xf numFmtId="170" fontId="7" fillId="0" borderId="0" xfId="8" applyNumberFormat="1" applyFont="1"/>
    <xf numFmtId="168" fontId="7" fillId="0" borderId="0" xfId="8" applyNumberFormat="1" applyFont="1"/>
    <xf numFmtId="169" fontId="7" fillId="0" borderId="0" xfId="8" applyNumberFormat="1" applyFont="1"/>
    <xf numFmtId="167" fontId="8" fillId="2" borderId="0" xfId="1" applyNumberFormat="1" applyFont="1" applyFill="1" applyBorder="1" applyAlignment="1"/>
    <xf numFmtId="167" fontId="8" fillId="2" borderId="0" xfId="1" applyNumberFormat="1" applyFont="1" applyFill="1" applyBorder="1" applyAlignment="1">
      <alignment horizontal="center"/>
    </xf>
    <xf numFmtId="167" fontId="7" fillId="2" borderId="0" xfId="1" applyNumberFormat="1" applyFont="1" applyFill="1" applyBorder="1" applyAlignment="1"/>
    <xf numFmtId="0" fontId="8" fillId="2" borderId="0" xfId="8" applyFont="1" applyFill="1"/>
    <xf numFmtId="43" fontId="11" fillId="2" borderId="0" xfId="8" applyNumberFormat="1" applyFont="1" applyFill="1"/>
    <xf numFmtId="164" fontId="8" fillId="2" borderId="0" xfId="8" applyNumberFormat="1" applyFont="1" applyFill="1"/>
    <xf numFmtId="43" fontId="8" fillId="2" borderId="0" xfId="1" applyFont="1" applyFill="1" applyBorder="1" applyAlignment="1"/>
    <xf numFmtId="0" fontId="8" fillId="0" borderId="0" xfId="6" applyFont="1"/>
    <xf numFmtId="0" fontId="8" fillId="0" borderId="0" xfId="6" applyFont="1" applyAlignment="1">
      <alignment horizontal="center"/>
    </xf>
    <xf numFmtId="17" fontId="8" fillId="0" borderId="0" xfId="6" applyNumberFormat="1" applyFont="1" applyAlignment="1">
      <alignment horizontal="center"/>
    </xf>
    <xf numFmtId="0" fontId="8" fillId="0" borderId="1" xfId="6" applyFont="1" applyBorder="1" applyAlignment="1">
      <alignment horizontal="center"/>
    </xf>
    <xf numFmtId="17" fontId="8" fillId="0" borderId="1" xfId="6" quotePrefix="1" applyNumberFormat="1" applyFont="1" applyBorder="1" applyAlignment="1">
      <alignment horizontal="center"/>
    </xf>
    <xf numFmtId="17" fontId="8" fillId="0" borderId="0" xfId="6" quotePrefix="1" applyNumberFormat="1" applyFont="1" applyAlignment="1">
      <alignment horizontal="center"/>
    </xf>
    <xf numFmtId="17" fontId="8" fillId="0" borderId="1" xfId="6" applyNumberFormat="1" applyFont="1" applyBorder="1" applyAlignment="1">
      <alignment horizontal="center"/>
    </xf>
    <xf numFmtId="0" fontId="8" fillId="0" borderId="0" xfId="6" applyFont="1" applyAlignment="1">
      <alignment vertical="top"/>
    </xf>
    <xf numFmtId="0" fontId="8" fillId="0" borderId="0" xfId="6" applyFont="1" applyAlignment="1">
      <alignment horizontal="center" vertical="top"/>
    </xf>
    <xf numFmtId="166" fontId="8" fillId="0" borderId="0" xfId="4" applyNumberFormat="1" applyFont="1" applyFill="1" applyBorder="1" applyAlignment="1">
      <alignment vertical="top"/>
    </xf>
    <xf numFmtId="0" fontId="8" fillId="0" borderId="0" xfId="6" applyFont="1" applyAlignment="1">
      <alignment horizontal="left" vertical="top"/>
    </xf>
    <xf numFmtId="0" fontId="7" fillId="0" borderId="0" xfId="6" applyFont="1"/>
    <xf numFmtId="0" fontId="7" fillId="0" borderId="0" xfId="6" applyFont="1" applyAlignment="1">
      <alignment vertical="top"/>
    </xf>
    <xf numFmtId="166" fontId="7" fillId="0" borderId="0" xfId="4" applyNumberFormat="1" applyFont="1" applyFill="1" applyBorder="1" applyAlignment="1"/>
    <xf numFmtId="166" fontId="8" fillId="0" borderId="0" xfId="4" applyNumberFormat="1" applyFont="1" applyFill="1" applyBorder="1" applyAlignment="1"/>
    <xf numFmtId="166" fontId="7" fillId="0" borderId="0" xfId="4" applyNumberFormat="1" applyFont="1" applyFill="1" applyBorder="1" applyAlignment="1">
      <alignment vertical="top"/>
    </xf>
    <xf numFmtId="0" fontId="8" fillId="0" borderId="0" xfId="6" applyFont="1" applyAlignment="1">
      <alignment horizontal="left"/>
    </xf>
    <xf numFmtId="43" fontId="8" fillId="0" borderId="0" xfId="6" applyNumberFormat="1" applyFont="1"/>
    <xf numFmtId="0" fontId="7" fillId="0" borderId="0" xfId="5" applyFont="1" applyAlignment="1">
      <alignment horizontal="left"/>
    </xf>
    <xf numFmtId="0" fontId="7" fillId="0" borderId="0" xfId="5" applyFont="1"/>
    <xf numFmtId="0" fontId="8" fillId="0" borderId="0" xfId="5" applyFont="1"/>
    <xf numFmtId="0" fontId="8" fillId="0" borderId="0" xfId="5" applyFont="1" applyAlignment="1">
      <alignment wrapText="1"/>
    </xf>
    <xf numFmtId="0" fontId="8" fillId="0" borderId="0" xfId="6" applyFont="1" applyAlignment="1">
      <alignment horizontal="centerContinuous"/>
    </xf>
    <xf numFmtId="167" fontId="8" fillId="0" borderId="0" xfId="1" applyNumberFormat="1" applyFont="1" applyAlignment="1"/>
    <xf numFmtId="0" fontId="7" fillId="0" borderId="0" xfId="5" applyFont="1" applyAlignment="1">
      <alignment horizontal="right"/>
    </xf>
    <xf numFmtId="0" fontId="7" fillId="0" borderId="0" xfId="6" applyFont="1" applyAlignment="1">
      <alignment horizontal="centerContinuous"/>
    </xf>
    <xf numFmtId="0" fontId="12" fillId="0" borderId="0" xfId="6" applyFont="1" applyAlignment="1">
      <alignment horizontal="centerContinuous"/>
    </xf>
    <xf numFmtId="0" fontId="13" fillId="0" borderId="0" xfId="6" applyFont="1" applyAlignment="1">
      <alignment horizontal="centerContinuous"/>
    </xf>
    <xf numFmtId="0" fontId="7" fillId="0" borderId="0" xfId="5" applyFont="1" applyAlignment="1">
      <alignment horizontal="centerContinuous"/>
    </xf>
    <xf numFmtId="166" fontId="8" fillId="0" borderId="0" xfId="4" applyNumberFormat="1" applyFont="1" applyBorder="1" applyAlignment="1">
      <alignment horizontal="center"/>
    </xf>
    <xf numFmtId="166" fontId="8" fillId="0" borderId="0" xfId="4" applyNumberFormat="1" applyFont="1" applyFill="1" applyBorder="1" applyAlignment="1">
      <alignment horizontal="center"/>
    </xf>
    <xf numFmtId="0" fontId="8" fillId="0" borderId="0" xfId="6" applyFont="1" applyAlignment="1">
      <alignment horizontal="centerContinuous" vertical="top"/>
    </xf>
    <xf numFmtId="167" fontId="8" fillId="0" borderId="0" xfId="1" applyNumberFormat="1" applyFont="1" applyFill="1" applyBorder="1" applyAlignment="1">
      <alignment vertical="center"/>
    </xf>
    <xf numFmtId="0" fontId="7" fillId="0" borderId="0" xfId="6" applyFont="1" applyAlignment="1">
      <alignment horizontal="center"/>
    </xf>
    <xf numFmtId="167" fontId="7" fillId="0" borderId="0" xfId="6" applyNumberFormat="1" applyFont="1"/>
    <xf numFmtId="43" fontId="8" fillId="0" borderId="0" xfId="1" applyFont="1" applyAlignment="1"/>
    <xf numFmtId="164" fontId="8" fillId="0" borderId="0" xfId="1" applyNumberFormat="1" applyFont="1" applyFill="1" applyBorder="1" applyAlignment="1">
      <alignment horizontal="right"/>
    </xf>
    <xf numFmtId="167" fontId="8" fillId="0" borderId="0" xfId="1" applyNumberFormat="1" applyFont="1" applyFill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Alignment="1">
      <alignment vertical="center"/>
    </xf>
    <xf numFmtId="167" fontId="14" fillId="0" borderId="0" xfId="1" applyNumberFormat="1" applyFont="1" applyFill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/>
    <xf numFmtId="166" fontId="7" fillId="0" borderId="2" xfId="1" applyNumberFormat="1" applyFont="1" applyFill="1" applyBorder="1" applyAlignment="1">
      <alignment vertical="center"/>
    </xf>
    <xf numFmtId="167" fontId="8" fillId="0" borderId="1" xfId="1" applyNumberFormat="1" applyFont="1" applyFill="1" applyBorder="1" applyAlignment="1">
      <alignment vertical="center"/>
    </xf>
    <xf numFmtId="166" fontId="7" fillId="0" borderId="3" xfId="1" applyNumberFormat="1" applyFont="1" applyFill="1" applyBorder="1" applyAlignment="1">
      <alignment vertical="center"/>
    </xf>
    <xf numFmtId="167" fontId="13" fillId="0" borderId="0" xfId="1" applyNumberFormat="1" applyFont="1" applyFill="1" applyAlignment="1">
      <alignment horizontal="center" vertical="center"/>
    </xf>
    <xf numFmtId="166" fontId="13" fillId="0" borderId="0" xfId="1" applyNumberFormat="1" applyFont="1" applyFill="1" applyAlignment="1">
      <alignment horizontal="center" vertical="center"/>
    </xf>
    <xf numFmtId="165" fontId="13" fillId="0" borderId="0" xfId="1" applyNumberFormat="1" applyFont="1" applyFill="1" applyAlignment="1">
      <alignment vertical="center"/>
    </xf>
    <xf numFmtId="167" fontId="13" fillId="0" borderId="0" xfId="1" applyNumberFormat="1" applyFont="1" applyFill="1" applyBorder="1" applyAlignment="1">
      <alignment horizontal="center" vertical="center"/>
    </xf>
    <xf numFmtId="165" fontId="13" fillId="0" borderId="0" xfId="1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43" fontId="8" fillId="0" borderId="0" xfId="1" applyFont="1" applyFill="1"/>
    <xf numFmtId="166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Alignment="1">
      <alignment vertical="center"/>
    </xf>
    <xf numFmtId="0" fontId="16" fillId="0" borderId="0" xfId="6" applyFont="1"/>
    <xf numFmtId="166" fontId="16" fillId="0" borderId="0" xfId="6" applyNumberFormat="1" applyFont="1"/>
    <xf numFmtId="43" fontId="16" fillId="0" borderId="0" xfId="1" applyFont="1" applyFill="1" applyAlignment="1"/>
    <xf numFmtId="43" fontId="16" fillId="0" borderId="0" xfId="6" applyNumberFormat="1" applyFont="1"/>
    <xf numFmtId="167" fontId="16" fillId="0" borderId="0" xfId="6" applyNumberFormat="1" applyFont="1"/>
    <xf numFmtId="169" fontId="8" fillId="0" borderId="0" xfId="8" applyNumberFormat="1" applyFont="1"/>
    <xf numFmtId="167" fontId="8" fillId="0" borderId="0" xfId="1" applyNumberFormat="1" applyFont="1" applyFill="1" applyBorder="1" applyAlignment="1">
      <alignment vertical="top"/>
    </xf>
    <xf numFmtId="167" fontId="7" fillId="0" borderId="0" xfId="1" applyNumberFormat="1" applyFont="1" applyFill="1" applyBorder="1" applyAlignment="1">
      <alignment horizontal="center" vertical="top"/>
    </xf>
    <xf numFmtId="166" fontId="7" fillId="0" borderId="0" xfId="1" applyNumberFormat="1" applyFont="1" applyFill="1" applyBorder="1" applyAlignment="1"/>
    <xf numFmtId="166" fontId="8" fillId="0" borderId="0" xfId="4" quotePrefix="1" applyNumberFormat="1" applyFont="1" applyFill="1" applyBorder="1" applyAlignment="1">
      <alignment vertical="top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Continuous"/>
    </xf>
    <xf numFmtId="37" fontId="8" fillId="0" borderId="0" xfId="0" applyNumberFormat="1" applyFont="1"/>
    <xf numFmtId="167" fontId="8" fillId="0" borderId="0" xfId="0" applyNumberFormat="1" applyFont="1"/>
    <xf numFmtId="0" fontId="7" fillId="0" borderId="0" xfId="0" applyFont="1" applyAlignment="1">
      <alignment vertical="center"/>
    </xf>
    <xf numFmtId="167" fontId="8" fillId="0" borderId="0" xfId="1" applyNumberFormat="1" applyFont="1" applyFill="1" applyAlignment="1">
      <alignment vertical="top"/>
    </xf>
    <xf numFmtId="0" fontId="8" fillId="0" borderId="0" xfId="8" applyFont="1" applyAlignment="1">
      <alignment horizontal="right" wrapText="1"/>
    </xf>
    <xf numFmtId="0" fontId="7" fillId="0" borderId="0" xfId="8" applyFont="1" applyAlignment="1">
      <alignment horizontal="center"/>
    </xf>
    <xf numFmtId="166" fontId="8" fillId="0" borderId="0" xfId="6" applyNumberFormat="1" applyFont="1" applyAlignment="1">
      <alignment horizontal="center" vertical="top"/>
    </xf>
    <xf numFmtId="43" fontId="8" fillId="0" borderId="0" xfId="6" applyNumberFormat="1" applyFont="1" applyAlignment="1">
      <alignment vertical="top"/>
    </xf>
    <xf numFmtId="164" fontId="7" fillId="0" borderId="0" xfId="6" applyNumberFormat="1" applyFont="1"/>
    <xf numFmtId="17" fontId="8" fillId="0" borderId="0" xfId="6" applyNumberFormat="1" applyFont="1" applyAlignment="1">
      <alignment horizontal="center" vertical="top"/>
    </xf>
    <xf numFmtId="166" fontId="7" fillId="0" borderId="0" xfId="6" applyNumberFormat="1" applyFont="1" applyAlignment="1">
      <alignment horizontal="center" vertical="top"/>
    </xf>
    <xf numFmtId="0" fontId="7" fillId="0" borderId="0" xfId="6" applyFont="1" applyAlignment="1">
      <alignment horizontal="center" vertical="top"/>
    </xf>
    <xf numFmtId="17" fontId="7" fillId="0" borderId="0" xfId="6" applyNumberFormat="1" applyFont="1" applyAlignment="1">
      <alignment horizontal="center" vertical="top"/>
    </xf>
    <xf numFmtId="17" fontId="7" fillId="0" borderId="0" xfId="6" applyNumberFormat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166" fontId="8" fillId="0" borderId="0" xfId="5" applyNumberFormat="1" applyFont="1" applyAlignment="1">
      <alignment vertical="center"/>
    </xf>
    <xf numFmtId="165" fontId="8" fillId="0" borderId="0" xfId="5" applyNumberFormat="1" applyFont="1" applyAlignment="1">
      <alignment vertical="center"/>
    </xf>
    <xf numFmtId="0" fontId="8" fillId="0" borderId="2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166" fontId="8" fillId="0" borderId="0" xfId="5" applyNumberFormat="1" applyFont="1" applyAlignment="1">
      <alignment horizontal="center" vertical="center"/>
    </xf>
    <xf numFmtId="166" fontId="8" fillId="0" borderId="4" xfId="5" applyNumberFormat="1" applyFont="1" applyBorder="1" applyAlignment="1">
      <alignment vertical="center"/>
    </xf>
    <xf numFmtId="166" fontId="7" fillId="0" borderId="2" xfId="5" applyNumberFormat="1" applyFont="1" applyBorder="1" applyAlignment="1">
      <alignment vertical="center"/>
    </xf>
    <xf numFmtId="166" fontId="7" fillId="0" borderId="0" xfId="5" applyNumberFormat="1" applyFont="1" applyAlignment="1">
      <alignment vertical="center"/>
    </xf>
    <xf numFmtId="0" fontId="7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centerContinuous" vertical="center"/>
    </xf>
    <xf numFmtId="166" fontId="8" fillId="0" borderId="0" xfId="5" applyNumberFormat="1" applyFont="1" applyAlignment="1">
      <alignment horizontal="centerContinuous" vertical="center"/>
    </xf>
    <xf numFmtId="165" fontId="8" fillId="0" borderId="0" xfId="5" applyNumberFormat="1" applyFont="1" applyAlignment="1">
      <alignment horizontal="centerContinuous" vertical="center"/>
    </xf>
    <xf numFmtId="165" fontId="7" fillId="0" borderId="0" xfId="5" applyNumberFormat="1" applyFont="1" applyAlignment="1">
      <alignment horizontal="centerContinuous" vertical="center"/>
    </xf>
    <xf numFmtId="165" fontId="8" fillId="0" borderId="4" xfId="5" applyNumberFormat="1" applyFont="1" applyBorder="1" applyAlignment="1">
      <alignment horizontal="center" vertical="center"/>
    </xf>
    <xf numFmtId="166" fontId="8" fillId="0" borderId="4" xfId="5" applyNumberFormat="1" applyFont="1" applyBorder="1" applyAlignment="1">
      <alignment horizontal="centerContinuous" vertical="center"/>
    </xf>
    <xf numFmtId="165" fontId="8" fillId="0" borderId="1" xfId="5" applyNumberFormat="1" applyFont="1" applyBorder="1" applyAlignment="1">
      <alignment horizontal="center" vertical="center"/>
    </xf>
    <xf numFmtId="166" fontId="8" fillId="0" borderId="1" xfId="5" applyNumberFormat="1" applyFont="1" applyBorder="1" applyAlignment="1">
      <alignment horizontal="centerContinuous" vertical="center"/>
    </xf>
    <xf numFmtId="0" fontId="7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165" fontId="7" fillId="0" borderId="0" xfId="5" applyNumberFormat="1" applyFont="1" applyAlignment="1">
      <alignment vertical="center"/>
    </xf>
    <xf numFmtId="49" fontId="15" fillId="0" borderId="0" xfId="5" applyNumberFormat="1" applyFont="1"/>
    <xf numFmtId="165" fontId="7" fillId="0" borderId="0" xfId="5" applyNumberFormat="1" applyFont="1" applyAlignment="1">
      <alignment horizontal="right"/>
    </xf>
    <xf numFmtId="0" fontId="13" fillId="0" borderId="0" xfId="5" applyFont="1" applyAlignment="1">
      <alignment vertical="center"/>
    </xf>
    <xf numFmtId="165" fontId="8" fillId="0" borderId="0" xfId="5" applyNumberFormat="1" applyFont="1"/>
    <xf numFmtId="166" fontId="8" fillId="0" borderId="0" xfId="5" applyNumberFormat="1" applyFont="1"/>
    <xf numFmtId="167" fontId="16" fillId="0" borderId="0" xfId="1" applyNumberFormat="1" applyFont="1" applyFill="1" applyBorder="1" applyAlignment="1"/>
    <xf numFmtId="43" fontId="16" fillId="0" borderId="0" xfId="1" applyFont="1" applyFill="1" applyBorder="1" applyAlignment="1"/>
    <xf numFmtId="167" fontId="16" fillId="0" borderId="0" xfId="1" applyNumberFormat="1" applyFont="1" applyAlignment="1"/>
    <xf numFmtId="43" fontId="16" fillId="0" borderId="0" xfId="1" applyFont="1" applyFill="1"/>
    <xf numFmtId="37" fontId="8" fillId="0" borderId="0" xfId="0" applyNumberFormat="1" applyFont="1" applyAlignment="1">
      <alignment horizontal="left"/>
    </xf>
    <xf numFmtId="167" fontId="7" fillId="0" borderId="5" xfId="1" applyNumberFormat="1" applyFont="1" applyFill="1" applyBorder="1" applyAlignment="1">
      <alignment horizontal="center"/>
    </xf>
    <xf numFmtId="164" fontId="7" fillId="0" borderId="2" xfId="0" applyNumberFormat="1" applyFont="1" applyBorder="1"/>
    <xf numFmtId="164" fontId="7" fillId="0" borderId="3" xfId="0" applyNumberFormat="1" applyFont="1" applyBorder="1"/>
    <xf numFmtId="168" fontId="7" fillId="0" borderId="3" xfId="0" applyNumberFormat="1" applyFont="1" applyBorder="1"/>
    <xf numFmtId="37" fontId="8" fillId="0" borderId="0" xfId="8" applyNumberFormat="1" applyFont="1" applyAlignment="1">
      <alignment horizontal="centerContinuous"/>
    </xf>
    <xf numFmtId="37" fontId="8" fillId="0" borderId="1" xfId="8" applyNumberFormat="1" applyFont="1" applyBorder="1" applyAlignment="1">
      <alignment horizontal="center"/>
    </xf>
    <xf numFmtId="37" fontId="8" fillId="0" borderId="4" xfId="8" applyNumberFormat="1" applyFont="1" applyBorder="1" applyAlignment="1">
      <alignment horizontal="center"/>
    </xf>
    <xf numFmtId="0" fontId="8" fillId="0" borderId="2" xfId="8" applyFont="1" applyBorder="1" applyAlignment="1">
      <alignment horizontal="center"/>
    </xf>
    <xf numFmtId="164" fontId="8" fillId="0" borderId="0" xfId="0" applyNumberFormat="1" applyFont="1"/>
    <xf numFmtId="43" fontId="11" fillId="0" borderId="0" xfId="0" applyNumberFormat="1" applyFont="1"/>
    <xf numFmtId="164" fontId="7" fillId="0" borderId="0" xfId="0" applyNumberFormat="1" applyFont="1"/>
    <xf numFmtId="166" fontId="7" fillId="0" borderId="5" xfId="4" applyNumberFormat="1" applyFont="1" applyFill="1" applyBorder="1" applyAlignment="1"/>
    <xf numFmtId="0" fontId="7" fillId="0" borderId="0" xfId="5" applyFont="1" applyAlignment="1">
      <alignment horizontal="centerContinuous" vertical="center"/>
    </xf>
    <xf numFmtId="164" fontId="13" fillId="0" borderId="0" xfId="5" applyNumberFormat="1" applyFont="1" applyAlignment="1">
      <alignment vertical="center"/>
    </xf>
    <xf numFmtId="164" fontId="8" fillId="0" borderId="0" xfId="5" applyNumberFormat="1" applyFont="1" applyAlignment="1">
      <alignment vertical="center"/>
    </xf>
    <xf numFmtId="0" fontId="16" fillId="0" borderId="0" xfId="5" applyFont="1"/>
    <xf numFmtId="165" fontId="16" fillId="0" borderId="0" xfId="5" applyNumberFormat="1" applyFont="1"/>
    <xf numFmtId="37" fontId="8" fillId="0" borderId="1" xfId="0" quotePrefix="1" applyNumberFormat="1" applyFont="1" applyBorder="1" applyAlignment="1">
      <alignment horizontal="center"/>
    </xf>
    <xf numFmtId="37" fontId="8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right"/>
    </xf>
    <xf numFmtId="167" fontId="7" fillId="0" borderId="5" xfId="1" applyNumberFormat="1" applyFont="1" applyFill="1" applyBorder="1" applyAlignment="1"/>
    <xf numFmtId="166" fontId="7" fillId="0" borderId="5" xfId="6" applyNumberFormat="1" applyFont="1" applyBorder="1" applyAlignment="1">
      <alignment horizontal="center" vertical="top"/>
    </xf>
    <xf numFmtId="166" fontId="7" fillId="0" borderId="5" xfId="4" applyNumberFormat="1" applyFont="1" applyFill="1" applyBorder="1" applyAlignment="1">
      <alignment vertical="top"/>
    </xf>
    <xf numFmtId="9" fontId="8" fillId="0" borderId="0" xfId="8" applyNumberFormat="1" applyFont="1"/>
    <xf numFmtId="43" fontId="8" fillId="0" borderId="0" xfId="8" applyNumberFormat="1" applyFont="1"/>
    <xf numFmtId="168" fontId="16" fillId="0" borderId="0" xfId="1" applyNumberFormat="1" applyFont="1" applyFill="1" applyBorder="1" applyAlignment="1"/>
    <xf numFmtId="167" fontId="8" fillId="0" borderId="0" xfId="5" applyNumberFormat="1" applyFont="1" applyAlignment="1">
      <alignment vertical="center"/>
    </xf>
    <xf numFmtId="168" fontId="8" fillId="0" borderId="0" xfId="1" applyNumberFormat="1" applyFont="1" applyFill="1" applyBorder="1" applyAlignment="1"/>
    <xf numFmtId="168" fontId="7" fillId="0" borderId="1" xfId="1" applyNumberFormat="1" applyFont="1" applyFill="1" applyBorder="1" applyAlignment="1"/>
    <xf numFmtId="168" fontId="7" fillId="0" borderId="0" xfId="1" applyNumberFormat="1" applyFont="1" applyFill="1" applyBorder="1" applyAlignment="1">
      <alignment horizontal="center"/>
    </xf>
    <xf numFmtId="168" fontId="11" fillId="0" borderId="0" xfId="8" applyNumberFormat="1" applyFont="1"/>
    <xf numFmtId="168" fontId="8" fillId="0" borderId="0" xfId="8" applyNumberFormat="1" applyFont="1"/>
    <xf numFmtId="168" fontId="11" fillId="0" borderId="0" xfId="0" applyNumberFormat="1" applyFont="1"/>
    <xf numFmtId="168" fontId="8" fillId="0" borderId="0" xfId="5" applyNumberFormat="1" applyFont="1" applyAlignment="1">
      <alignment vertical="center"/>
    </xf>
    <xf numFmtId="168" fontId="8" fillId="0" borderId="0" xfId="4" applyNumberFormat="1" applyFont="1" applyFill="1" applyBorder="1" applyAlignment="1">
      <alignment vertical="top"/>
    </xf>
    <xf numFmtId="168" fontId="8" fillId="0" borderId="0" xfId="1" applyNumberFormat="1" applyFont="1" applyFill="1" applyBorder="1" applyAlignment="1">
      <alignment vertical="center"/>
    </xf>
    <xf numFmtId="168" fontId="7" fillId="0" borderId="0" xfId="4" applyNumberFormat="1" applyFont="1" applyFill="1" applyBorder="1" applyAlignment="1">
      <alignment vertical="top"/>
    </xf>
    <xf numFmtId="168" fontId="7" fillId="0" borderId="5" xfId="4" applyNumberFormat="1" applyFont="1" applyFill="1" applyBorder="1" applyAlignment="1">
      <alignment vertical="top"/>
    </xf>
    <xf numFmtId="164" fontId="8" fillId="0" borderId="0" xfId="1" applyNumberFormat="1" applyFont="1" applyFill="1" applyAlignment="1"/>
    <xf numFmtId="167" fontId="8" fillId="0" borderId="4" xfId="5" applyNumberFormat="1" applyFont="1" applyBorder="1" applyAlignment="1">
      <alignment horizontal="centerContinuous" vertical="center"/>
    </xf>
    <xf numFmtId="167" fontId="8" fillId="0" borderId="1" xfId="5" applyNumberFormat="1" applyFont="1" applyBorder="1" applyAlignment="1">
      <alignment horizontal="centerContinuous" vertical="center"/>
    </xf>
    <xf numFmtId="166" fontId="11" fillId="0" borderId="0" xfId="5" applyNumberFormat="1" applyFont="1" applyAlignment="1">
      <alignment horizontal="center" vertical="center"/>
    </xf>
    <xf numFmtId="167" fontId="7" fillId="0" borderId="0" xfId="5" applyNumberFormat="1" applyFont="1" applyAlignment="1">
      <alignment vertical="center"/>
    </xf>
    <xf numFmtId="167" fontId="8" fillId="0" borderId="0" xfId="5" applyNumberFormat="1" applyFont="1" applyAlignment="1">
      <alignment horizontal="centerContinuous" vertical="center"/>
    </xf>
    <xf numFmtId="167" fontId="8" fillId="0" borderId="0" xfId="5" applyNumberFormat="1" applyFont="1"/>
    <xf numFmtId="164" fontId="8" fillId="0" borderId="0" xfId="4" applyNumberFormat="1" applyFont="1" applyFill="1" applyBorder="1" applyAlignment="1">
      <alignment vertical="top"/>
    </xf>
    <xf numFmtId="164" fontId="7" fillId="0" borderId="0" xfId="4" applyNumberFormat="1" applyFont="1" applyFill="1" applyBorder="1" applyAlignment="1"/>
    <xf numFmtId="164" fontId="7" fillId="0" borderId="0" xfId="6" applyNumberFormat="1" applyFont="1" applyAlignment="1">
      <alignment horizontal="center" vertical="top"/>
    </xf>
    <xf numFmtId="164" fontId="8" fillId="0" borderId="0" xfId="6" applyNumberFormat="1" applyFont="1" applyAlignment="1">
      <alignment horizontal="center" vertical="top"/>
    </xf>
    <xf numFmtId="164" fontId="8" fillId="0" borderId="0" xfId="6" applyNumberFormat="1" applyFont="1" applyAlignment="1">
      <alignment horizontal="center"/>
    </xf>
    <xf numFmtId="37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1" xfId="8" applyNumberFormat="1" applyFont="1" applyBorder="1" applyAlignment="1">
      <alignment horizontal="center"/>
    </xf>
    <xf numFmtId="0" fontId="8" fillId="0" borderId="1" xfId="8" applyFont="1" applyBorder="1" applyAlignment="1">
      <alignment horizontal="center"/>
    </xf>
    <xf numFmtId="0" fontId="8" fillId="0" borderId="0" xfId="8" applyFont="1" applyAlignment="1">
      <alignment horizontal="center"/>
    </xf>
    <xf numFmtId="0" fontId="8" fillId="0" borderId="1" xfId="6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8" fillId="0" borderId="0" xfId="6" applyFont="1" applyAlignment="1">
      <alignment horizontal="center"/>
    </xf>
    <xf numFmtId="0" fontId="8" fillId="0" borderId="1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</cellXfs>
  <cellStyles count="27">
    <cellStyle name="Comma" xfId="1" builtinId="3"/>
    <cellStyle name="Comma 10 10" xfId="2" xr:uid="{00000000-0005-0000-0000-000001000000}"/>
    <cellStyle name="Comma 10 10 2" xfId="10" xr:uid="{00000000-0005-0000-0000-000002000000}"/>
    <cellStyle name="Comma 10 10 2 2" xfId="24" xr:uid="{00000000-0005-0000-0000-000003000000}"/>
    <cellStyle name="Comma 10 10 3" xfId="22" xr:uid="{00000000-0005-0000-0000-000004000000}"/>
    <cellStyle name="Comma 2" xfId="9" xr:uid="{00000000-0005-0000-0000-000005000000}"/>
    <cellStyle name="Comma 2 2" xfId="17" xr:uid="{00000000-0005-0000-0000-000006000000}"/>
    <cellStyle name="Comma 2 3" xfId="23" xr:uid="{00000000-0005-0000-0000-000007000000}"/>
    <cellStyle name="Comma 3" xfId="3" xr:uid="{00000000-0005-0000-0000-000008000000}"/>
    <cellStyle name="Comma 3 2" xfId="11" xr:uid="{00000000-0005-0000-0000-000009000000}"/>
    <cellStyle name="Comma 3 2 2" xfId="25" xr:uid="{00000000-0005-0000-0000-00000A000000}"/>
    <cellStyle name="Comma 3 3" xfId="18" xr:uid="{00000000-0005-0000-0000-00000B000000}"/>
    <cellStyle name="Comma 37 2" xfId="26" xr:uid="{00000000-0005-0000-0000-00000C000000}"/>
    <cellStyle name="Comma 4" xfId="13" xr:uid="{00000000-0005-0000-0000-00000D000000}"/>
    <cellStyle name="Comma 5" xfId="16" xr:uid="{00000000-0005-0000-0000-00000E000000}"/>
    <cellStyle name="Comma 6" xfId="21" xr:uid="{00000000-0005-0000-0000-00000F000000}"/>
    <cellStyle name="Comma_T-59-Q1" xfId="4" xr:uid="{00000000-0005-0000-0000-000010000000}"/>
    <cellStyle name="Normal" xfId="0" builtinId="0"/>
    <cellStyle name="Normal 10 19" xfId="8" xr:uid="{00000000-0005-0000-0000-000012000000}"/>
    <cellStyle name="Normal 2" xfId="5" xr:uid="{00000000-0005-0000-0000-000013000000}"/>
    <cellStyle name="Normal 2 2" xfId="14" xr:uid="{00000000-0005-0000-0000-000014000000}"/>
    <cellStyle name="Normal 2 3" xfId="19" xr:uid="{00000000-0005-0000-0000-000015000000}"/>
    <cellStyle name="Normal 3" xfId="12" xr:uid="{00000000-0005-0000-0000-000016000000}"/>
    <cellStyle name="Normal 4" xfId="15" xr:uid="{00000000-0005-0000-0000-000017000000}"/>
    <cellStyle name="Normal_T-59-Q1" xfId="6" xr:uid="{00000000-0005-0000-0000-000018000000}"/>
    <cellStyle name="Normal_T-Top_Q1'53 T2" xfId="7" xr:uid="{00000000-0005-0000-0000-000019000000}"/>
    <cellStyle name="Normal_VT_T2,3_Q2_50" xfId="20" xr:uid="{00000000-0005-0000-0000-00001A000000}"/>
  </cellStyles>
  <dxfs count="0"/>
  <tableStyles count="0" defaultTableStyle="TableStyleMedium9" defaultPivotStyle="PivotStyleLight16"/>
  <colors>
    <mruColors>
      <color rgb="FFFFFF00"/>
      <color rgb="FFFFFF71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R82"/>
  <sheetViews>
    <sheetView view="pageBreakPreview" zoomScale="120" zoomScaleNormal="85" zoomScaleSheetLayoutView="120" zoomScalePageLayoutView="60" workbookViewId="0">
      <selection activeCell="J66" sqref="J66"/>
    </sheetView>
  </sheetViews>
  <sheetFormatPr defaultColWidth="9.08984375" defaultRowHeight="23.5" customHeight="1"/>
  <cols>
    <col min="1" max="2" width="1.90625" style="2" customWidth="1"/>
    <col min="3" max="3" width="41.6328125" style="2" customWidth="1"/>
    <col min="4" max="4" width="7.81640625" style="2" bestFit="1" customWidth="1"/>
    <col min="5" max="5" width="1" style="2" customWidth="1"/>
    <col min="6" max="6" width="15.1796875" style="2" customWidth="1"/>
    <col min="7" max="7" width="1" style="2" customWidth="1"/>
    <col min="8" max="8" width="15.1796875" style="2" customWidth="1"/>
    <col min="9" max="9" width="1" style="2" customWidth="1"/>
    <col min="10" max="10" width="15.1796875" style="2" customWidth="1"/>
    <col min="11" max="11" width="1" style="2" customWidth="1"/>
    <col min="12" max="12" width="15.1796875" style="2" customWidth="1"/>
    <col min="13" max="13" width="12.90625" style="4" bestFit="1" customWidth="1"/>
    <col min="14" max="14" width="14.90625" style="4" bestFit="1" customWidth="1"/>
    <col min="15" max="15" width="15.90625" style="4" customWidth="1"/>
    <col min="16" max="16" width="12.90625" style="4" customWidth="1"/>
    <col min="17" max="17" width="12.08984375" style="2" bestFit="1" customWidth="1"/>
    <col min="18" max="16384" width="9.08984375" style="2"/>
  </cols>
  <sheetData>
    <row r="1" spans="1:14" ht="23.5" customHeight="1">
      <c r="A1" s="1" t="s">
        <v>25</v>
      </c>
      <c r="D1" s="3"/>
      <c r="E1" s="3"/>
      <c r="F1" s="3"/>
      <c r="G1" s="3"/>
      <c r="H1" s="3"/>
      <c r="I1" s="3"/>
      <c r="J1" s="3"/>
      <c r="K1" s="3"/>
      <c r="L1" s="3"/>
    </row>
    <row r="2" spans="1:14" ht="23.5" customHeight="1">
      <c r="A2" s="1" t="s">
        <v>137</v>
      </c>
      <c r="D2" s="3"/>
      <c r="E2" s="3"/>
      <c r="F2" s="3"/>
      <c r="G2" s="3"/>
      <c r="H2" s="3"/>
      <c r="I2" s="3"/>
      <c r="J2" s="3"/>
      <c r="K2" s="3"/>
      <c r="L2" s="3"/>
    </row>
    <row r="3" spans="1:14" ht="23.5" customHeight="1">
      <c r="A3" s="138" t="s">
        <v>153</v>
      </c>
      <c r="D3" s="3"/>
      <c r="E3" s="3"/>
      <c r="F3" s="3"/>
      <c r="G3" s="3"/>
      <c r="H3" s="3"/>
      <c r="I3" s="3"/>
      <c r="J3" s="3"/>
      <c r="K3" s="3"/>
      <c r="L3" s="3"/>
      <c r="N3" s="5"/>
    </row>
    <row r="4" spans="1:14" ht="23.5" customHeight="1">
      <c r="A4" s="6"/>
      <c r="D4" s="3"/>
      <c r="E4" s="3"/>
      <c r="F4" s="3"/>
      <c r="G4" s="3"/>
      <c r="H4" s="3"/>
      <c r="I4" s="3"/>
      <c r="J4" s="3"/>
      <c r="K4" s="3"/>
      <c r="L4" s="3"/>
      <c r="N4" s="5"/>
    </row>
    <row r="5" spans="1:14" ht="23.5" customHeight="1">
      <c r="A5" s="6" t="s">
        <v>23</v>
      </c>
      <c r="D5" s="3"/>
      <c r="E5" s="3"/>
      <c r="F5" s="3"/>
      <c r="G5" s="3"/>
      <c r="H5" s="3"/>
      <c r="I5" s="3"/>
      <c r="J5" s="3"/>
      <c r="K5" s="3"/>
      <c r="L5" s="3"/>
      <c r="N5" s="5"/>
    </row>
    <row r="6" spans="1:14" ht="23.5" customHeight="1">
      <c r="C6" s="1"/>
      <c r="D6" s="3"/>
      <c r="E6" s="3"/>
      <c r="F6" s="235" t="s">
        <v>81</v>
      </c>
      <c r="G6" s="235"/>
      <c r="H6" s="235"/>
      <c r="I6" s="235"/>
      <c r="J6" s="235"/>
      <c r="K6" s="235"/>
      <c r="L6" s="235"/>
      <c r="N6" s="7"/>
    </row>
    <row r="7" spans="1:14" ht="23.5" customHeight="1">
      <c r="C7" s="8"/>
      <c r="D7" s="3"/>
      <c r="E7" s="3"/>
      <c r="F7" s="233" t="s">
        <v>86</v>
      </c>
      <c r="G7" s="233"/>
      <c r="H7" s="233"/>
      <c r="I7" s="134"/>
      <c r="J7" s="134"/>
      <c r="K7" s="134"/>
      <c r="L7" s="134"/>
      <c r="N7" s="7"/>
    </row>
    <row r="8" spans="1:14" ht="23.5" customHeight="1">
      <c r="C8" s="3"/>
      <c r="D8" s="3"/>
      <c r="E8" s="3"/>
      <c r="F8" s="234" t="s">
        <v>26</v>
      </c>
      <c r="G8" s="234"/>
      <c r="H8" s="234"/>
      <c r="I8" s="3"/>
      <c r="J8" s="234" t="s">
        <v>87</v>
      </c>
      <c r="K8" s="234"/>
      <c r="L8" s="234"/>
    </row>
    <row r="9" spans="1:14" ht="23.5" customHeight="1">
      <c r="C9" s="3"/>
      <c r="D9" s="3"/>
      <c r="E9" s="3"/>
      <c r="F9" s="201" t="s">
        <v>154</v>
      </c>
      <c r="G9" s="10"/>
      <c r="H9" s="201" t="s">
        <v>121</v>
      </c>
      <c r="I9" s="10"/>
      <c r="J9" s="201" t="s">
        <v>154</v>
      </c>
      <c r="K9" s="10"/>
      <c r="L9" s="150" t="s">
        <v>121</v>
      </c>
    </row>
    <row r="10" spans="1:14" ht="23.5" customHeight="1">
      <c r="C10" s="3"/>
      <c r="D10" s="3"/>
      <c r="E10" s="3"/>
      <c r="F10" s="134" t="s">
        <v>129</v>
      </c>
      <c r="G10" s="10"/>
      <c r="H10" s="134"/>
      <c r="I10" s="10"/>
      <c r="J10" s="134" t="s">
        <v>129</v>
      </c>
      <c r="K10" s="10"/>
      <c r="L10" s="10"/>
    </row>
    <row r="11" spans="1:14" ht="23.5" customHeight="1">
      <c r="C11" s="3"/>
      <c r="D11" s="9" t="s">
        <v>0</v>
      </c>
      <c r="E11" s="3"/>
      <c r="F11" s="200" t="s">
        <v>130</v>
      </c>
      <c r="G11" s="10"/>
      <c r="H11" s="200" t="s">
        <v>131</v>
      </c>
      <c r="I11" s="10"/>
      <c r="J11" s="200" t="s">
        <v>130</v>
      </c>
      <c r="K11" s="10"/>
      <c r="L11" s="200" t="s">
        <v>131</v>
      </c>
    </row>
    <row r="12" spans="1:14" ht="23.5" customHeight="1">
      <c r="A12" s="6"/>
      <c r="B12" s="6"/>
      <c r="C12" s="6"/>
      <c r="D12" s="10"/>
      <c r="F12" s="134"/>
      <c r="H12" s="134"/>
      <c r="J12" s="134"/>
      <c r="L12" s="134"/>
    </row>
    <row r="13" spans="1:14" ht="23.5" customHeight="1">
      <c r="A13" s="11" t="s">
        <v>1</v>
      </c>
      <c r="F13" s="12"/>
      <c r="G13" s="12"/>
      <c r="H13" s="12"/>
      <c r="I13" s="12"/>
      <c r="J13" s="12"/>
      <c r="K13" s="12"/>
      <c r="L13" s="12"/>
    </row>
    <row r="14" spans="1:14" ht="23.5" customHeight="1">
      <c r="A14" s="2" t="s">
        <v>12</v>
      </c>
      <c r="D14" s="10"/>
      <c r="F14" s="12">
        <v>44860810</v>
      </c>
      <c r="G14" s="12"/>
      <c r="H14" s="12">
        <v>23554261</v>
      </c>
      <c r="I14" s="12"/>
      <c r="J14" s="12">
        <v>44860810</v>
      </c>
      <c r="K14" s="12"/>
      <c r="L14" s="12">
        <v>23554261</v>
      </c>
      <c r="N14" s="12"/>
    </row>
    <row r="15" spans="1:14" ht="23.5" customHeight="1">
      <c r="A15" s="2" t="s">
        <v>57</v>
      </c>
      <c r="D15" s="150" t="s">
        <v>140</v>
      </c>
      <c r="F15" s="12">
        <v>92860511</v>
      </c>
      <c r="G15" s="12"/>
      <c r="H15" s="12">
        <v>103333623</v>
      </c>
      <c r="I15" s="12"/>
      <c r="J15" s="12">
        <v>92860511</v>
      </c>
      <c r="K15" s="12"/>
      <c r="L15" s="12">
        <v>103333623</v>
      </c>
      <c r="N15" s="12"/>
    </row>
    <row r="16" spans="1:14" ht="23.5" customHeight="1">
      <c r="A16" s="2" t="s">
        <v>118</v>
      </c>
      <c r="D16" s="10">
        <v>5</v>
      </c>
      <c r="F16" s="12">
        <v>320594521</v>
      </c>
      <c r="G16" s="12"/>
      <c r="H16" s="12">
        <v>322241638</v>
      </c>
      <c r="I16" s="12"/>
      <c r="J16" s="12">
        <v>320594521</v>
      </c>
      <c r="K16" s="12"/>
      <c r="L16" s="12">
        <v>322241638</v>
      </c>
      <c r="N16" s="12"/>
    </row>
    <row r="17" spans="1:17" ht="23.5" customHeight="1">
      <c r="A17" s="11" t="s">
        <v>2</v>
      </c>
      <c r="D17" s="10"/>
      <c r="F17" s="13">
        <f>SUM(F14:F16)</f>
        <v>458315842</v>
      </c>
      <c r="G17" s="12"/>
      <c r="H17" s="13">
        <f>SUM(H14:H16)</f>
        <v>449129522</v>
      </c>
      <c r="I17" s="14"/>
      <c r="J17" s="13">
        <f>SUM(J14:J16)</f>
        <v>458315842</v>
      </c>
      <c r="K17" s="12"/>
      <c r="L17" s="13">
        <f>SUM(L14:L16)</f>
        <v>449129522</v>
      </c>
      <c r="N17" s="12"/>
    </row>
    <row r="18" spans="1:17" ht="23.5" customHeight="1">
      <c r="A18" s="11"/>
      <c r="D18" s="10"/>
      <c r="F18" s="14"/>
      <c r="G18" s="12"/>
      <c r="H18" s="14"/>
      <c r="I18" s="12"/>
      <c r="J18" s="14"/>
      <c r="K18" s="12"/>
      <c r="L18" s="14"/>
      <c r="N18" s="12"/>
    </row>
    <row r="19" spans="1:17" ht="23.5" customHeight="1">
      <c r="A19" s="11" t="s">
        <v>3</v>
      </c>
      <c r="D19" s="151"/>
      <c r="F19" s="12"/>
      <c r="G19" s="12"/>
      <c r="H19" s="12"/>
      <c r="I19" s="12"/>
      <c r="J19" s="12"/>
      <c r="K19" s="12"/>
      <c r="L19" s="12"/>
      <c r="N19" s="12"/>
    </row>
    <row r="20" spans="1:17" ht="23.5" customHeight="1">
      <c r="A20" s="2" t="s">
        <v>68</v>
      </c>
      <c r="D20" s="10">
        <v>6</v>
      </c>
      <c r="F20" s="12">
        <v>228376596</v>
      </c>
      <c r="G20" s="12"/>
      <c r="H20" s="12">
        <v>236469716</v>
      </c>
      <c r="I20" s="12"/>
      <c r="J20" s="12">
        <v>228376596</v>
      </c>
      <c r="K20" s="12"/>
      <c r="L20" s="12">
        <v>236469716</v>
      </c>
      <c r="N20" s="12"/>
    </row>
    <row r="21" spans="1:17" s="18" customFormat="1" ht="23.5" customHeight="1">
      <c r="A21" s="2" t="s">
        <v>55</v>
      </c>
      <c r="B21" s="2"/>
      <c r="C21" s="2"/>
      <c r="D21" s="10">
        <v>7</v>
      </c>
      <c r="E21" s="2"/>
      <c r="F21" s="12">
        <v>44727555</v>
      </c>
      <c r="G21" s="12"/>
      <c r="H21" s="12">
        <v>45630562</v>
      </c>
      <c r="I21" s="12"/>
      <c r="J21" s="12">
        <v>63155947</v>
      </c>
      <c r="K21" s="15"/>
      <c r="L21" s="12">
        <v>64176500</v>
      </c>
      <c r="M21" s="4"/>
      <c r="N21" s="17"/>
      <c r="O21" s="17"/>
      <c r="P21" s="16"/>
    </row>
    <row r="22" spans="1:17" ht="23.5" customHeight="1">
      <c r="A22" s="2" t="s">
        <v>65</v>
      </c>
      <c r="D22" s="10"/>
      <c r="F22" s="12">
        <v>3868638</v>
      </c>
      <c r="G22" s="12"/>
      <c r="H22" s="12">
        <v>3868638</v>
      </c>
      <c r="I22" s="12"/>
      <c r="J22" s="12">
        <v>3868638</v>
      </c>
      <c r="K22" s="15"/>
      <c r="L22" s="12">
        <v>3868638</v>
      </c>
      <c r="N22" s="12"/>
    </row>
    <row r="23" spans="1:17" ht="23.5" customHeight="1">
      <c r="A23" s="2" t="s">
        <v>56</v>
      </c>
      <c r="D23" s="10">
        <v>8</v>
      </c>
      <c r="F23" s="12">
        <v>22133572</v>
      </c>
      <c r="G23" s="12"/>
      <c r="H23" s="12">
        <v>22231195</v>
      </c>
      <c r="I23" s="12"/>
      <c r="J23" s="12">
        <v>22133572</v>
      </c>
      <c r="K23" s="12"/>
      <c r="L23" s="12">
        <v>22231195</v>
      </c>
      <c r="N23" s="12"/>
    </row>
    <row r="24" spans="1:17" ht="23.5" customHeight="1">
      <c r="A24" s="2" t="s">
        <v>73</v>
      </c>
      <c r="D24" s="10"/>
      <c r="F24" s="12">
        <v>1399005</v>
      </c>
      <c r="G24" s="12"/>
      <c r="H24" s="12">
        <v>1670045</v>
      </c>
      <c r="I24" s="12"/>
      <c r="J24" s="12">
        <v>1399005</v>
      </c>
      <c r="K24" s="12"/>
      <c r="L24" s="12">
        <v>1670045</v>
      </c>
      <c r="N24" s="12"/>
    </row>
    <row r="25" spans="1:17" ht="23.5" customHeight="1">
      <c r="A25" s="2" t="s">
        <v>64</v>
      </c>
      <c r="D25" s="10"/>
      <c r="F25" s="12">
        <v>1978776</v>
      </c>
      <c r="G25" s="12"/>
      <c r="H25" s="12">
        <v>2142577</v>
      </c>
      <c r="I25" s="12"/>
      <c r="J25" s="12">
        <v>1978776</v>
      </c>
      <c r="K25" s="15"/>
      <c r="L25" s="12">
        <v>2142577</v>
      </c>
      <c r="N25" s="12"/>
    </row>
    <row r="26" spans="1:17" ht="23.5" customHeight="1">
      <c r="A26" s="2" t="s">
        <v>52</v>
      </c>
      <c r="D26" s="10"/>
      <c r="F26" s="12">
        <v>30281119</v>
      </c>
      <c r="G26" s="12"/>
      <c r="H26" s="12">
        <v>30994605</v>
      </c>
      <c r="I26" s="12"/>
      <c r="J26" s="12">
        <v>31636413</v>
      </c>
      <c r="K26" s="12"/>
      <c r="L26" s="12">
        <v>32145788</v>
      </c>
      <c r="N26" s="12"/>
    </row>
    <row r="27" spans="1:17" ht="23.5" customHeight="1">
      <c r="A27" s="2" t="s">
        <v>47</v>
      </c>
      <c r="D27" s="10"/>
      <c r="F27" s="19">
        <v>4565448</v>
      </c>
      <c r="G27" s="20"/>
      <c r="H27" s="19">
        <v>4440936</v>
      </c>
      <c r="I27" s="21"/>
      <c r="J27" s="19">
        <v>4565448</v>
      </c>
      <c r="K27" s="21"/>
      <c r="L27" s="19">
        <v>4440936</v>
      </c>
      <c r="N27" s="12"/>
    </row>
    <row r="28" spans="1:17" ht="23.5" customHeight="1">
      <c r="A28" s="11" t="s">
        <v>4</v>
      </c>
      <c r="D28" s="151"/>
      <c r="F28" s="13">
        <f>SUM(F20:F27)</f>
        <v>337330709</v>
      </c>
      <c r="G28" s="12"/>
      <c r="H28" s="13">
        <f>SUM(H20:H27)</f>
        <v>347448274</v>
      </c>
      <c r="I28" s="12"/>
      <c r="J28" s="13">
        <f>SUM(J20:J27)</f>
        <v>357114395</v>
      </c>
      <c r="K28" s="12"/>
      <c r="L28" s="13">
        <f>SUM(L20:L27)</f>
        <v>367145395</v>
      </c>
      <c r="N28" s="12"/>
    </row>
    <row r="29" spans="1:17" ht="23.5" customHeight="1">
      <c r="B29" s="11"/>
      <c r="D29" s="151"/>
      <c r="F29" s="14"/>
      <c r="G29" s="12"/>
      <c r="H29" s="14"/>
      <c r="I29" s="12"/>
      <c r="J29" s="14"/>
      <c r="K29" s="12"/>
      <c r="L29" s="14"/>
      <c r="N29" s="12"/>
    </row>
    <row r="30" spans="1:17" ht="23.5" customHeight="1" thickBot="1">
      <c r="A30" s="11" t="s">
        <v>5</v>
      </c>
      <c r="D30" s="10"/>
      <c r="F30" s="22">
        <f>+F17+F28</f>
        <v>795646551</v>
      </c>
      <c r="G30" s="12"/>
      <c r="H30" s="22">
        <f>+H17+H28</f>
        <v>796577796</v>
      </c>
      <c r="I30" s="14"/>
      <c r="J30" s="22">
        <f>+J17+J28</f>
        <v>815430237</v>
      </c>
      <c r="K30" s="12"/>
      <c r="L30" s="22">
        <f>+L17+L28</f>
        <v>816274917</v>
      </c>
      <c r="N30" s="12"/>
      <c r="Q30" s="23"/>
    </row>
    <row r="31" spans="1:17" ht="23.5" customHeight="1" thickTop="1"/>
    <row r="32" spans="1:17" ht="23.5" customHeight="1">
      <c r="A32" s="1" t="s">
        <v>25</v>
      </c>
      <c r="D32" s="3"/>
      <c r="E32" s="3"/>
      <c r="G32" s="3"/>
      <c r="H32" s="3"/>
      <c r="I32" s="3"/>
      <c r="J32" s="3"/>
      <c r="K32" s="3"/>
      <c r="L32" s="3"/>
    </row>
    <row r="33" spans="1:14" ht="23.5" customHeight="1">
      <c r="A33" s="1" t="s">
        <v>138</v>
      </c>
      <c r="D33" s="3"/>
      <c r="E33" s="3"/>
      <c r="F33" s="182"/>
      <c r="G33" s="8"/>
      <c r="H33" s="182"/>
      <c r="I33" s="8"/>
      <c r="J33" s="182"/>
      <c r="K33" s="8"/>
      <c r="L33" s="182"/>
    </row>
    <row r="34" spans="1:14" ht="23.5" customHeight="1">
      <c r="A34" s="138" t="str">
        <f>A3</f>
        <v>ณ วันที่ 30 มิถุนายน 2567</v>
      </c>
      <c r="D34" s="3"/>
      <c r="E34" s="3"/>
      <c r="F34" s="135"/>
      <c r="G34" s="3"/>
      <c r="H34" s="135"/>
      <c r="I34" s="3"/>
      <c r="J34" s="135"/>
      <c r="K34" s="3"/>
    </row>
    <row r="35" spans="1:14" ht="23.5" customHeight="1">
      <c r="A35" s="6"/>
      <c r="D35" s="3"/>
      <c r="E35" s="3"/>
      <c r="F35" s="135"/>
      <c r="G35" s="3"/>
      <c r="H35" s="135"/>
      <c r="I35" s="3"/>
      <c r="J35" s="135"/>
      <c r="K35" s="3"/>
    </row>
    <row r="36" spans="1:14" ht="23.5" customHeight="1">
      <c r="A36" s="6" t="s">
        <v>13</v>
      </c>
      <c r="D36" s="3"/>
      <c r="E36" s="3"/>
      <c r="F36" s="135"/>
      <c r="G36" s="3"/>
      <c r="H36" s="135"/>
      <c r="I36" s="3"/>
      <c r="J36" s="135"/>
      <c r="K36" s="3"/>
    </row>
    <row r="37" spans="1:14" ht="23.5" customHeight="1">
      <c r="C37" s="1"/>
      <c r="D37" s="3"/>
      <c r="E37" s="3"/>
      <c r="F37" s="235" t="s">
        <v>81</v>
      </c>
      <c r="G37" s="235"/>
      <c r="H37" s="235"/>
      <c r="I37" s="235"/>
      <c r="J37" s="235"/>
      <c r="K37" s="235"/>
      <c r="L37" s="235"/>
      <c r="N37" s="7"/>
    </row>
    <row r="38" spans="1:14" ht="23.5" customHeight="1">
      <c r="C38" s="8"/>
      <c r="D38" s="3"/>
      <c r="E38" s="3"/>
      <c r="F38" s="233" t="s">
        <v>86</v>
      </c>
      <c r="G38" s="233"/>
      <c r="H38" s="233"/>
      <c r="I38" s="134"/>
      <c r="J38" s="134"/>
      <c r="K38" s="134"/>
      <c r="L38" s="134"/>
      <c r="N38" s="7"/>
    </row>
    <row r="39" spans="1:14" ht="23.5" customHeight="1">
      <c r="C39" s="3"/>
      <c r="D39" s="3"/>
      <c r="E39" s="3"/>
      <c r="F39" s="234" t="s">
        <v>26</v>
      </c>
      <c r="G39" s="234"/>
      <c r="H39" s="234"/>
      <c r="I39" s="3"/>
      <c r="J39" s="234" t="s">
        <v>87</v>
      </c>
      <c r="K39" s="234"/>
      <c r="L39" s="234"/>
    </row>
    <row r="40" spans="1:14" ht="23.5" customHeight="1">
      <c r="C40" s="3"/>
      <c r="D40" s="3"/>
      <c r="E40" s="3"/>
      <c r="F40" s="201" t="str">
        <f>F9</f>
        <v>30 มิถุนายน 2567</v>
      </c>
      <c r="G40" s="10"/>
      <c r="H40" s="201" t="s">
        <v>121</v>
      </c>
      <c r="I40" s="10"/>
      <c r="J40" s="201" t="str">
        <f>J9</f>
        <v>30 มิถุนายน 2567</v>
      </c>
      <c r="K40" s="10"/>
      <c r="L40" s="150" t="s">
        <v>121</v>
      </c>
    </row>
    <row r="41" spans="1:14" ht="23.5" customHeight="1">
      <c r="C41" s="3"/>
      <c r="D41" s="3"/>
      <c r="E41" s="3"/>
      <c r="F41" s="134" t="s">
        <v>129</v>
      </c>
      <c r="G41" s="10"/>
      <c r="H41" s="134"/>
      <c r="I41" s="10"/>
      <c r="J41" s="134" t="s">
        <v>129</v>
      </c>
      <c r="K41" s="10"/>
      <c r="L41" s="10"/>
    </row>
    <row r="42" spans="1:14" ht="23.5" customHeight="1">
      <c r="C42" s="3"/>
      <c r="D42" s="9" t="s">
        <v>0</v>
      </c>
      <c r="E42" s="3"/>
      <c r="F42" s="200" t="s">
        <v>130</v>
      </c>
      <c r="G42" s="10"/>
      <c r="H42" s="200" t="s">
        <v>131</v>
      </c>
      <c r="I42" s="10"/>
      <c r="J42" s="200" t="s">
        <v>130</v>
      </c>
      <c r="K42" s="10"/>
      <c r="L42" s="200" t="s">
        <v>131</v>
      </c>
    </row>
    <row r="43" spans="1:14" ht="23.5" customHeight="1">
      <c r="A43" s="1"/>
      <c r="D43" s="10"/>
      <c r="F43" s="134"/>
      <c r="H43" s="134"/>
      <c r="J43" s="134"/>
      <c r="L43" s="134"/>
    </row>
    <row r="44" spans="1:14" ht="23.5" customHeight="1">
      <c r="A44" s="11" t="s">
        <v>6</v>
      </c>
    </row>
    <row r="45" spans="1:14" ht="23.5" customHeight="1">
      <c r="A45" s="2" t="s">
        <v>69</v>
      </c>
      <c r="D45" s="10">
        <v>9</v>
      </c>
      <c r="F45" s="12">
        <v>169174442</v>
      </c>
      <c r="G45" s="12"/>
      <c r="H45" s="12">
        <v>169998894</v>
      </c>
      <c r="I45" s="12"/>
      <c r="J45" s="12">
        <v>169174442</v>
      </c>
      <c r="K45" s="12"/>
      <c r="L45" s="12">
        <v>169998894</v>
      </c>
      <c r="N45" s="12"/>
    </row>
    <row r="46" spans="1:14" ht="23.5" customHeight="1">
      <c r="A46" s="2" t="s">
        <v>58</v>
      </c>
      <c r="D46" s="10"/>
      <c r="F46" s="12">
        <v>87434410</v>
      </c>
      <c r="G46" s="15"/>
      <c r="H46" s="12">
        <v>81875757</v>
      </c>
      <c r="I46" s="12"/>
      <c r="J46" s="12">
        <v>87434410</v>
      </c>
      <c r="K46" s="12"/>
      <c r="L46" s="12">
        <v>81875757</v>
      </c>
      <c r="N46" s="12"/>
    </row>
    <row r="47" spans="1:14" ht="23.5" customHeight="1">
      <c r="A47" s="2" t="s">
        <v>70</v>
      </c>
      <c r="D47" s="10"/>
      <c r="F47" s="12">
        <v>88956</v>
      </c>
      <c r="G47" s="12"/>
      <c r="H47" s="12">
        <v>84640</v>
      </c>
      <c r="I47" s="12"/>
      <c r="J47" s="12">
        <v>88956</v>
      </c>
      <c r="K47" s="15"/>
      <c r="L47" s="12">
        <v>84640</v>
      </c>
      <c r="N47" s="12"/>
    </row>
    <row r="48" spans="1:14" ht="23.5" customHeight="1">
      <c r="A48" s="2" t="s">
        <v>71</v>
      </c>
      <c r="D48" s="10"/>
      <c r="F48" s="24">
        <v>1668086</v>
      </c>
      <c r="G48" s="20"/>
      <c r="H48" s="24">
        <v>2503641</v>
      </c>
      <c r="I48" s="20"/>
      <c r="J48" s="24">
        <v>1668086</v>
      </c>
      <c r="K48" s="12"/>
      <c r="L48" s="24">
        <v>2503641</v>
      </c>
      <c r="N48" s="12"/>
    </row>
    <row r="49" spans="1:14" ht="23.5" customHeight="1">
      <c r="A49" s="11" t="s">
        <v>7</v>
      </c>
      <c r="D49" s="151"/>
      <c r="F49" s="13">
        <f>SUM(F45:F48)</f>
        <v>258365894</v>
      </c>
      <c r="G49" s="14"/>
      <c r="H49" s="13">
        <f>SUM(H45:H48)</f>
        <v>254462932</v>
      </c>
      <c r="I49" s="14"/>
      <c r="J49" s="13">
        <f t="shared" ref="J49" si="0">SUM(J45:J48)</f>
        <v>258365894</v>
      </c>
      <c r="K49" s="12"/>
      <c r="L49" s="13">
        <f>SUM(L45:L48)</f>
        <v>254462932</v>
      </c>
      <c r="N49" s="12"/>
    </row>
    <row r="50" spans="1:14" ht="23.5" customHeight="1">
      <c r="B50" s="11"/>
      <c r="D50" s="151"/>
      <c r="F50" s="14"/>
      <c r="G50" s="20"/>
      <c r="H50" s="14"/>
      <c r="I50" s="20"/>
      <c r="J50" s="14"/>
      <c r="K50" s="12"/>
      <c r="L50" s="14"/>
      <c r="N50" s="12"/>
    </row>
    <row r="51" spans="1:14" ht="23.5" customHeight="1">
      <c r="A51" s="11" t="s">
        <v>27</v>
      </c>
      <c r="D51" s="151"/>
      <c r="F51" s="12"/>
      <c r="G51" s="12"/>
      <c r="H51" s="12"/>
      <c r="I51" s="12"/>
      <c r="J51" s="20"/>
      <c r="K51" s="12"/>
      <c r="L51" s="20"/>
      <c r="N51" s="12"/>
    </row>
    <row r="52" spans="1:14" ht="23.5" customHeight="1">
      <c r="A52" s="2" t="s">
        <v>53</v>
      </c>
      <c r="D52" s="10"/>
      <c r="F52" s="12">
        <v>36927396</v>
      </c>
      <c r="G52" s="12"/>
      <c r="H52" s="12">
        <v>38546020</v>
      </c>
      <c r="I52" s="12"/>
      <c r="J52" s="12">
        <v>36927396</v>
      </c>
      <c r="K52" s="12"/>
      <c r="L52" s="12">
        <v>38546020</v>
      </c>
      <c r="N52" s="12"/>
    </row>
    <row r="53" spans="1:14" ht="23.5" customHeight="1">
      <c r="A53" s="2" t="s">
        <v>67</v>
      </c>
      <c r="D53" s="10"/>
      <c r="F53" s="12">
        <v>139714</v>
      </c>
      <c r="G53" s="12"/>
      <c r="H53" s="12">
        <v>164566</v>
      </c>
      <c r="I53" s="12"/>
      <c r="J53" s="12">
        <v>139714</v>
      </c>
      <c r="K53" s="12"/>
      <c r="L53" s="12">
        <v>164566</v>
      </c>
      <c r="N53" s="12"/>
    </row>
    <row r="54" spans="1:14" ht="23.5" customHeight="1">
      <c r="A54" s="2" t="s">
        <v>72</v>
      </c>
      <c r="D54" s="10"/>
      <c r="F54" s="12">
        <v>25258918</v>
      </c>
      <c r="G54" s="12"/>
      <c r="H54" s="12">
        <v>27415137</v>
      </c>
      <c r="I54" s="12"/>
      <c r="J54" s="12">
        <v>25258918</v>
      </c>
      <c r="K54" s="12"/>
      <c r="L54" s="12">
        <v>27415137</v>
      </c>
      <c r="N54" s="12"/>
    </row>
    <row r="55" spans="1:14" ht="23.5" customHeight="1">
      <c r="A55" s="2" t="s">
        <v>28</v>
      </c>
      <c r="D55" s="151"/>
      <c r="F55" s="19">
        <v>3198619</v>
      </c>
      <c r="G55" s="12"/>
      <c r="H55" s="19">
        <v>3147819</v>
      </c>
      <c r="I55" s="12"/>
      <c r="J55" s="19">
        <v>3198619</v>
      </c>
      <c r="K55" s="12"/>
      <c r="L55" s="19">
        <v>3147819</v>
      </c>
      <c r="N55" s="12"/>
    </row>
    <row r="56" spans="1:14" ht="23.5" customHeight="1">
      <c r="A56" s="11" t="s">
        <v>29</v>
      </c>
      <c r="D56" s="151"/>
      <c r="F56" s="13">
        <f>SUM(F52:F55)</f>
        <v>65524647</v>
      </c>
      <c r="G56" s="12"/>
      <c r="H56" s="13">
        <f>SUM(H52:H55)</f>
        <v>69273542</v>
      </c>
      <c r="I56" s="12"/>
      <c r="J56" s="13">
        <f>SUM(J52:J55)</f>
        <v>65524647</v>
      </c>
      <c r="K56" s="12"/>
      <c r="L56" s="13">
        <f>SUM(L52:L55)</f>
        <v>69273542</v>
      </c>
      <c r="N56" s="12"/>
    </row>
    <row r="57" spans="1:14" ht="23.5" customHeight="1">
      <c r="B57" s="11"/>
      <c r="D57" s="151"/>
      <c r="F57" s="14"/>
      <c r="G57" s="20"/>
      <c r="H57" s="14"/>
      <c r="I57" s="20"/>
      <c r="J57" s="14"/>
      <c r="K57" s="12"/>
      <c r="L57" s="14"/>
      <c r="N57" s="12"/>
    </row>
    <row r="58" spans="1:14" ht="23.5" customHeight="1">
      <c r="A58" s="11" t="s">
        <v>30</v>
      </c>
      <c r="D58" s="151"/>
      <c r="F58" s="25">
        <f t="shared" ref="F58" si="1">F49+F56</f>
        <v>323890541</v>
      </c>
      <c r="G58" s="14"/>
      <c r="H58" s="25">
        <f>H49+H56</f>
        <v>323736474</v>
      </c>
      <c r="I58" s="14"/>
      <c r="J58" s="25">
        <f>J49+J56</f>
        <v>323890541</v>
      </c>
      <c r="K58" s="14"/>
      <c r="L58" s="25">
        <f>L49+L56</f>
        <v>323736474</v>
      </c>
      <c r="N58" s="12"/>
    </row>
    <row r="59" spans="1:14" ht="23.5" customHeight="1">
      <c r="B59" s="11"/>
      <c r="D59" s="151"/>
      <c r="F59" s="14"/>
      <c r="G59" s="14"/>
      <c r="H59" s="14"/>
      <c r="I59" s="14"/>
      <c r="J59" s="14"/>
      <c r="K59" s="14"/>
      <c r="L59" s="14"/>
      <c r="N59" s="12"/>
    </row>
    <row r="60" spans="1:14" ht="23.5" customHeight="1">
      <c r="A60" s="11" t="s">
        <v>8</v>
      </c>
      <c r="D60" s="3"/>
      <c r="F60" s="136"/>
      <c r="G60" s="136"/>
      <c r="H60" s="136"/>
      <c r="I60" s="136"/>
      <c r="J60" s="136"/>
      <c r="K60" s="136"/>
      <c r="L60" s="136"/>
      <c r="N60" s="12"/>
    </row>
    <row r="61" spans="1:14" ht="23.5" customHeight="1">
      <c r="B61" s="26" t="s">
        <v>78</v>
      </c>
      <c r="D61" s="3"/>
      <c r="F61" s="136"/>
      <c r="G61" s="136"/>
      <c r="H61" s="136"/>
      <c r="I61" s="136"/>
      <c r="J61" s="136"/>
      <c r="K61" s="136"/>
      <c r="L61" s="136"/>
      <c r="N61" s="12"/>
    </row>
    <row r="62" spans="1:14" ht="23.5" customHeight="1" thickBot="1">
      <c r="C62" s="2" t="s">
        <v>113</v>
      </c>
      <c r="D62" s="151"/>
      <c r="F62" s="27">
        <v>149510000</v>
      </c>
      <c r="G62" s="12"/>
      <c r="H62" s="27">
        <v>149510000</v>
      </c>
      <c r="I62" s="12"/>
      <c r="J62" s="27">
        <v>149510000</v>
      </c>
      <c r="K62" s="20"/>
      <c r="L62" s="27">
        <v>149510000</v>
      </c>
      <c r="M62" s="28"/>
      <c r="N62" s="12"/>
    </row>
    <row r="63" spans="1:14" ht="23.5" customHeight="1" thickTop="1">
      <c r="B63" s="26" t="s">
        <v>79</v>
      </c>
      <c r="D63" s="3"/>
      <c r="F63" s="136"/>
      <c r="G63" s="136"/>
      <c r="H63" s="136"/>
      <c r="I63" s="136"/>
      <c r="J63" s="136"/>
      <c r="K63" s="136"/>
      <c r="L63" s="136"/>
      <c r="N63" s="12"/>
    </row>
    <row r="64" spans="1:14" ht="23.5" customHeight="1">
      <c r="C64" s="2" t="s">
        <v>113</v>
      </c>
      <c r="D64" s="151"/>
      <c r="F64" s="20">
        <v>149510000</v>
      </c>
      <c r="G64" s="20"/>
      <c r="H64" s="20">
        <v>149510000</v>
      </c>
      <c r="I64" s="20"/>
      <c r="J64" s="20">
        <v>149510000</v>
      </c>
      <c r="K64" s="20"/>
      <c r="L64" s="20">
        <v>149510000</v>
      </c>
      <c r="M64" s="28"/>
      <c r="N64" s="12"/>
    </row>
    <row r="65" spans="1:18" ht="23.5" customHeight="1">
      <c r="A65" s="2" t="s">
        <v>48</v>
      </c>
      <c r="D65" s="10"/>
      <c r="F65" s="12"/>
      <c r="G65" s="12"/>
      <c r="H65" s="12"/>
      <c r="I65" s="12"/>
      <c r="J65" s="12"/>
      <c r="K65" s="12"/>
      <c r="L65" s="12"/>
      <c r="M65" s="28"/>
      <c r="N65" s="12"/>
    </row>
    <row r="66" spans="1:18" ht="23.5" customHeight="1">
      <c r="B66" s="2" t="s">
        <v>63</v>
      </c>
      <c r="C66" s="29" t="s">
        <v>80</v>
      </c>
      <c r="D66" s="10"/>
      <c r="F66" s="12">
        <v>14951000</v>
      </c>
      <c r="G66" s="20"/>
      <c r="H66" s="12">
        <v>14951000</v>
      </c>
      <c r="I66" s="20"/>
      <c r="J66" s="12">
        <v>14951000</v>
      </c>
      <c r="K66" s="20"/>
      <c r="L66" s="12">
        <v>14951000</v>
      </c>
      <c r="M66" s="28"/>
      <c r="N66" s="12"/>
    </row>
    <row r="67" spans="1:18" ht="23.5" customHeight="1">
      <c r="B67" s="2" t="s">
        <v>63</v>
      </c>
      <c r="C67" s="29" t="s">
        <v>49</v>
      </c>
      <c r="D67" s="10"/>
      <c r="F67" s="12">
        <v>177677661</v>
      </c>
      <c r="G67" s="20"/>
      <c r="H67" s="12">
        <v>172147307</v>
      </c>
      <c r="I67" s="20"/>
      <c r="J67" s="12">
        <v>197999570</v>
      </c>
      <c r="K67" s="20"/>
      <c r="L67" s="12">
        <v>192523820</v>
      </c>
      <c r="M67" s="28"/>
      <c r="N67" s="12"/>
    </row>
    <row r="68" spans="1:18" ht="23.5" customHeight="1">
      <c r="A68" s="29" t="s">
        <v>36</v>
      </c>
      <c r="D68" s="10"/>
      <c r="F68" s="12">
        <v>129617349</v>
      </c>
      <c r="G68" s="20"/>
      <c r="H68" s="12">
        <v>136233015</v>
      </c>
      <c r="I68" s="20"/>
      <c r="J68" s="137">
        <v>129079126</v>
      </c>
      <c r="K68" s="20"/>
      <c r="L68" s="137">
        <v>135553623</v>
      </c>
      <c r="N68" s="12"/>
    </row>
    <row r="69" spans="1:18" ht="23.5" customHeight="1">
      <c r="A69" s="11" t="s">
        <v>32</v>
      </c>
      <c r="F69" s="13">
        <f>SUM(F64:F68)</f>
        <v>471756010</v>
      </c>
      <c r="G69" s="14"/>
      <c r="H69" s="13">
        <f>SUM(H64:H68)</f>
        <v>472841322</v>
      </c>
      <c r="I69" s="14"/>
      <c r="J69" s="13">
        <f>SUM(J64:J68)</f>
        <v>491539696</v>
      </c>
      <c r="K69" s="14"/>
      <c r="L69" s="13">
        <f>SUM(L64:L68)</f>
        <v>492538443</v>
      </c>
      <c r="M69" s="28"/>
      <c r="N69" s="12"/>
    </row>
    <row r="70" spans="1:18" ht="23.5" customHeight="1">
      <c r="B70" s="11"/>
      <c r="D70" s="10"/>
      <c r="F70" s="14"/>
      <c r="G70" s="14"/>
      <c r="H70" s="14"/>
      <c r="I70" s="14"/>
      <c r="J70" s="14"/>
      <c r="K70" s="14"/>
      <c r="L70" s="14"/>
      <c r="M70" s="28"/>
      <c r="N70" s="12"/>
    </row>
    <row r="71" spans="1:18" ht="23.5" customHeight="1" thickBot="1">
      <c r="A71" s="11" t="s">
        <v>9</v>
      </c>
      <c r="F71" s="22">
        <f>F58+F69</f>
        <v>795646551</v>
      </c>
      <c r="G71" s="20"/>
      <c r="H71" s="22">
        <f>H58+H69</f>
        <v>796577796</v>
      </c>
      <c r="I71" s="14"/>
      <c r="J71" s="22">
        <f>J58+J69</f>
        <v>815430237</v>
      </c>
      <c r="K71" s="20"/>
      <c r="L71" s="22">
        <f>L58+L69</f>
        <v>816274917</v>
      </c>
      <c r="M71" s="28"/>
      <c r="N71" s="31"/>
      <c r="O71" s="31"/>
      <c r="P71" s="31"/>
      <c r="R71" s="31"/>
    </row>
    <row r="72" spans="1:18" s="4" customFormat="1" ht="23.5" customHeight="1" thickTop="1">
      <c r="C72" s="32"/>
      <c r="F72" s="33"/>
      <c r="G72" s="33"/>
      <c r="H72" s="33"/>
      <c r="I72" s="33"/>
      <c r="J72" s="33"/>
      <c r="K72" s="33"/>
      <c r="L72" s="33"/>
      <c r="M72" s="28"/>
    </row>
    <row r="73" spans="1:18" ht="23.5" customHeight="1">
      <c r="C73" s="11"/>
      <c r="F73" s="208"/>
      <c r="G73" s="208"/>
      <c r="H73" s="208"/>
      <c r="I73" s="208"/>
      <c r="J73" s="208"/>
      <c r="K73" s="208"/>
      <c r="L73" s="208"/>
      <c r="M73" s="28"/>
    </row>
    <row r="74" spans="1:18" ht="23.5" customHeight="1">
      <c r="C74" s="11"/>
      <c r="F74" s="136"/>
      <c r="G74" s="136"/>
      <c r="H74" s="136"/>
      <c r="I74" s="136"/>
      <c r="J74" s="33"/>
      <c r="K74" s="136"/>
      <c r="L74" s="136"/>
      <c r="M74" s="28"/>
    </row>
    <row r="75" spans="1:18" ht="23.5" customHeight="1">
      <c r="C75" s="11"/>
      <c r="F75" s="33"/>
      <c r="G75" s="136"/>
      <c r="H75" s="136"/>
      <c r="I75" s="136"/>
      <c r="J75" s="33"/>
      <c r="K75" s="136"/>
      <c r="L75" s="33"/>
      <c r="M75" s="28"/>
    </row>
    <row r="76" spans="1:18" ht="23.5" customHeight="1">
      <c r="C76" s="11"/>
      <c r="F76" s="33"/>
      <c r="G76" s="136"/>
      <c r="H76" s="136"/>
      <c r="I76" s="136"/>
      <c r="J76" s="33"/>
      <c r="K76" s="136"/>
      <c r="L76" s="136"/>
    </row>
    <row r="77" spans="1:18" ht="23.5" customHeight="1">
      <c r="C77" s="11"/>
      <c r="F77" s="136"/>
      <c r="G77" s="136"/>
      <c r="H77" s="136"/>
      <c r="I77" s="136"/>
      <c r="J77" s="136"/>
      <c r="K77" s="136"/>
      <c r="L77" s="136"/>
    </row>
    <row r="78" spans="1:18" ht="23.5" customHeight="1">
      <c r="C78" s="11"/>
      <c r="F78" s="136"/>
      <c r="G78" s="136"/>
      <c r="H78" s="136"/>
      <c r="I78" s="136"/>
      <c r="J78" s="136"/>
      <c r="K78" s="136"/>
      <c r="L78" s="136"/>
    </row>
    <row r="79" spans="1:18" ht="23.5" customHeight="1">
      <c r="C79" s="11"/>
      <c r="F79" s="136"/>
      <c r="G79" s="136"/>
      <c r="H79" s="136"/>
      <c r="I79" s="136"/>
      <c r="J79" s="136"/>
      <c r="K79" s="136"/>
      <c r="L79" s="136"/>
    </row>
    <row r="80" spans="1:18" ht="23.5" customHeight="1">
      <c r="C80" s="11"/>
      <c r="F80" s="136"/>
      <c r="G80" s="136"/>
      <c r="H80" s="136"/>
      <c r="I80" s="136"/>
      <c r="J80" s="136"/>
      <c r="K80" s="136"/>
      <c r="L80" s="136"/>
    </row>
    <row r="81" spans="3:12" ht="23.5" customHeight="1">
      <c r="C81" s="11"/>
      <c r="F81" s="136"/>
      <c r="G81" s="136"/>
      <c r="H81" s="136"/>
      <c r="I81" s="136"/>
      <c r="J81" s="136"/>
      <c r="K81" s="136"/>
      <c r="L81" s="136"/>
    </row>
    <row r="82" spans="3:12" ht="23.5" customHeight="1">
      <c r="C82" s="11"/>
      <c r="F82" s="136"/>
      <c r="G82" s="136"/>
      <c r="H82" s="136"/>
      <c r="I82" s="136"/>
      <c r="J82" s="136"/>
      <c r="K82" s="136"/>
      <c r="L82" s="136"/>
    </row>
  </sheetData>
  <mergeCells count="8">
    <mergeCell ref="F38:H38"/>
    <mergeCell ref="F39:H39"/>
    <mergeCell ref="J39:L39"/>
    <mergeCell ref="F6:L6"/>
    <mergeCell ref="J8:L8"/>
    <mergeCell ref="F8:H8"/>
    <mergeCell ref="F7:H7"/>
    <mergeCell ref="F37:L37"/>
  </mergeCells>
  <pageMargins left="0.74803149606299213" right="0.59055118110236227" top="0.74803149606299213" bottom="0.47244094488188981" header="0.31496062992125984" footer="0.31496062992125984"/>
  <pageSetup paperSize="9" scale="76" fitToHeight="0" orientation="portrait" useFirstPageNumber="1" r:id="rId1"/>
  <headerFooter>
    <oddFooter>&amp;L&amp;"Angsana New,Regular"&amp;16หมายเหตุประกอบข้อมูลทางการเงินระหว่างกาลแบบย่อเป็นส่วนหนึ่งของข้อมูลทางการเงินระหว่างกาลนี้&amp;R&amp;"Angsana New,Regular"&amp;16&amp;P</oddFooter>
  </headerFooter>
  <rowBreaks count="1" manualBreakCount="1">
    <brk id="31" max="16383" man="1"/>
  </rowBreaks>
  <ignoredErrors>
    <ignoredError sqref="F51:L51 G17 G56 G28 K28 K69 K17 I28 K49 K56 I56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D350-6EB1-4FC2-A23E-02D16073EF7F}">
  <sheetPr>
    <tabColor rgb="FF92D050"/>
    <pageSetUpPr fitToPage="1"/>
  </sheetPr>
  <dimension ref="A1:V61"/>
  <sheetViews>
    <sheetView tabSelected="1" view="pageBreakPreview" zoomScale="120" zoomScaleNormal="85" zoomScaleSheetLayoutView="120" zoomScalePageLayoutView="70" workbookViewId="0">
      <selection activeCell="H48" sqref="H48"/>
    </sheetView>
  </sheetViews>
  <sheetFormatPr defaultColWidth="9.453125" defaultRowHeight="24" customHeight="1"/>
  <cols>
    <col min="1" max="4" width="2.453125" style="37" customWidth="1"/>
    <col min="5" max="5" width="35" style="37" customWidth="1"/>
    <col min="6" max="6" width="7.81640625" style="37" bestFit="1" customWidth="1"/>
    <col min="7" max="7" width="1" style="37" customWidth="1"/>
    <col min="8" max="8" width="14.81640625" style="37" customWidth="1"/>
    <col min="9" max="9" width="1" style="37" customWidth="1"/>
    <col min="10" max="10" width="14.81640625" style="37" customWidth="1"/>
    <col min="11" max="11" width="1" style="37" customWidth="1"/>
    <col min="12" max="12" width="14.81640625" style="37" customWidth="1"/>
    <col min="13" max="13" width="1" style="37" customWidth="1"/>
    <col min="14" max="14" width="14.81640625" style="37" customWidth="1"/>
    <col min="15" max="15" width="1" style="37" customWidth="1"/>
    <col min="16" max="16" width="14.54296875" style="37" bestFit="1" customWidth="1"/>
    <col min="17" max="17" width="1" style="37" customWidth="1"/>
    <col min="18" max="18" width="14.54296875" style="37" customWidth="1"/>
    <col min="19" max="19" width="1" style="37" customWidth="1"/>
    <col min="20" max="20" width="14.54296875" style="37" customWidth="1"/>
    <col min="21" max="21" width="1" style="37" customWidth="1"/>
    <col min="22" max="22" width="14.54296875" style="37" customWidth="1"/>
    <col min="23" max="16384" width="9.453125" style="37"/>
  </cols>
  <sheetData>
    <row r="1" spans="1:22" ht="24" customHeight="1">
      <c r="A1" s="34" t="s">
        <v>25</v>
      </c>
      <c r="B1" s="34"/>
      <c r="C1" s="34"/>
      <c r="D1" s="34"/>
      <c r="E1" s="35"/>
      <c r="F1" s="36"/>
      <c r="G1" s="36"/>
      <c r="H1" s="187"/>
      <c r="I1" s="36"/>
      <c r="J1" s="187"/>
      <c r="N1" s="202" t="s">
        <v>129</v>
      </c>
      <c r="O1" s="38"/>
    </row>
    <row r="2" spans="1:22" ht="24" customHeight="1">
      <c r="A2" s="34" t="s">
        <v>85</v>
      </c>
      <c r="B2" s="34"/>
      <c r="C2" s="34"/>
      <c r="D2" s="34"/>
      <c r="E2" s="35"/>
      <c r="F2" s="36"/>
      <c r="G2" s="36"/>
      <c r="H2" s="187"/>
      <c r="I2" s="36"/>
      <c r="J2" s="187"/>
      <c r="K2" s="36"/>
      <c r="L2" s="34"/>
      <c r="M2" s="38"/>
      <c r="N2" s="202" t="s">
        <v>130</v>
      </c>
      <c r="O2" s="38"/>
    </row>
    <row r="3" spans="1:22" ht="24" customHeight="1">
      <c r="A3" s="11" t="s">
        <v>158</v>
      </c>
      <c r="B3" s="34"/>
      <c r="C3" s="34"/>
      <c r="D3" s="34"/>
      <c r="E3" s="35"/>
      <c r="F3" s="36"/>
      <c r="G3" s="36"/>
      <c r="H3" s="187"/>
      <c r="I3" s="36"/>
      <c r="J3" s="187"/>
      <c r="K3" s="36"/>
      <c r="L3" s="187"/>
      <c r="M3" s="36"/>
      <c r="N3" s="39"/>
      <c r="O3" s="39"/>
    </row>
    <row r="4" spans="1:22" ht="24" customHeight="1">
      <c r="E4" s="35"/>
      <c r="F4" s="36"/>
      <c r="G4" s="36"/>
      <c r="H4" s="187"/>
      <c r="I4" s="36"/>
      <c r="J4" s="187"/>
      <c r="K4" s="36"/>
      <c r="L4" s="187"/>
      <c r="M4" s="36"/>
      <c r="N4" s="39"/>
      <c r="O4" s="39"/>
    </row>
    <row r="5" spans="1:22" ht="24" customHeight="1">
      <c r="F5" s="36"/>
      <c r="G5" s="36"/>
      <c r="H5" s="236" t="s">
        <v>81</v>
      </c>
      <c r="I5" s="236"/>
      <c r="J5" s="236"/>
      <c r="K5" s="236"/>
      <c r="L5" s="236"/>
      <c r="M5" s="236"/>
      <c r="N5" s="236"/>
      <c r="O5" s="40"/>
      <c r="V5" s="38"/>
    </row>
    <row r="6" spans="1:22" ht="24" customHeight="1">
      <c r="F6" s="36"/>
      <c r="G6" s="36"/>
      <c r="H6" s="189"/>
      <c r="I6" s="189" t="s">
        <v>86</v>
      </c>
      <c r="J6" s="189"/>
      <c r="K6" s="189"/>
      <c r="L6" s="189"/>
      <c r="M6" s="189"/>
      <c r="N6" s="189"/>
      <c r="O6" s="39"/>
      <c r="P6" s="39"/>
      <c r="Q6" s="39"/>
      <c r="R6" s="39"/>
      <c r="S6" s="39"/>
      <c r="T6" s="39"/>
      <c r="U6" s="39"/>
      <c r="V6" s="39"/>
    </row>
    <row r="7" spans="1:22" ht="24" customHeight="1">
      <c r="E7" s="36"/>
      <c r="F7" s="36"/>
      <c r="G7" s="36"/>
      <c r="H7" s="188"/>
      <c r="I7" s="41" t="s">
        <v>26</v>
      </c>
      <c r="J7" s="188"/>
      <c r="K7" s="36"/>
      <c r="L7" s="237" t="s">
        <v>87</v>
      </c>
      <c r="M7" s="237"/>
      <c r="N7" s="237"/>
      <c r="O7" s="42"/>
      <c r="P7" s="39"/>
      <c r="Q7" s="42"/>
      <c r="R7" s="39"/>
      <c r="S7" s="36"/>
      <c r="T7" s="238"/>
      <c r="U7" s="238"/>
      <c r="V7" s="238"/>
    </row>
    <row r="8" spans="1:22" ht="24" customHeight="1">
      <c r="F8" s="41" t="s">
        <v>0</v>
      </c>
      <c r="G8" s="36"/>
      <c r="H8" s="190">
        <v>2567</v>
      </c>
      <c r="I8" s="42"/>
      <c r="J8" s="190">
        <v>2566</v>
      </c>
      <c r="L8" s="190">
        <v>2567</v>
      </c>
      <c r="M8" s="42"/>
      <c r="N8" s="190">
        <v>2566</v>
      </c>
      <c r="O8" s="42"/>
      <c r="P8" s="42"/>
      <c r="Q8" s="42"/>
      <c r="R8" s="42"/>
      <c r="T8" s="42"/>
      <c r="U8" s="42"/>
      <c r="V8" s="42"/>
    </row>
    <row r="9" spans="1:22" ht="24" customHeight="1">
      <c r="F9" s="42"/>
      <c r="G9" s="36"/>
      <c r="H9" s="42"/>
      <c r="I9" s="42"/>
      <c r="J9" s="42"/>
      <c r="L9" s="42"/>
      <c r="M9" s="42"/>
      <c r="N9" s="42"/>
      <c r="O9" s="42"/>
      <c r="P9" s="42"/>
      <c r="Q9" s="42"/>
      <c r="R9" s="42"/>
      <c r="T9" s="42"/>
      <c r="U9" s="42"/>
      <c r="V9" s="42"/>
    </row>
    <row r="10" spans="1:22" ht="24" customHeight="1">
      <c r="A10" s="34" t="s">
        <v>14</v>
      </c>
      <c r="E10" s="34"/>
      <c r="F10" s="42"/>
      <c r="H10" s="15"/>
      <c r="I10" s="40"/>
      <c r="J10" s="15"/>
      <c r="K10" s="40"/>
      <c r="L10" s="15"/>
      <c r="M10" s="40"/>
      <c r="N10" s="15"/>
      <c r="O10" s="43"/>
      <c r="P10" s="20"/>
      <c r="Q10" s="40"/>
      <c r="R10" s="20"/>
      <c r="S10" s="40"/>
      <c r="T10" s="43"/>
      <c r="U10" s="40"/>
      <c r="V10" s="43"/>
    </row>
    <row r="11" spans="1:22" ht="24" customHeight="1">
      <c r="A11" s="37" t="s">
        <v>33</v>
      </c>
      <c r="F11" s="42"/>
      <c r="H11" s="12">
        <v>110978074</v>
      </c>
      <c r="I11" s="12"/>
      <c r="J11" s="12">
        <v>122097864</v>
      </c>
      <c r="K11" s="12"/>
      <c r="L11" s="12">
        <v>110978074</v>
      </c>
      <c r="M11" s="12"/>
      <c r="N11" s="12">
        <v>122097864</v>
      </c>
      <c r="O11" s="20"/>
      <c r="P11" s="62"/>
      <c r="Q11" s="20"/>
      <c r="R11" s="62"/>
      <c r="S11" s="20"/>
      <c r="T11" s="62"/>
      <c r="U11" s="20"/>
      <c r="V11" s="62"/>
    </row>
    <row r="12" spans="1:22" ht="24" customHeight="1">
      <c r="A12" s="37" t="s">
        <v>159</v>
      </c>
      <c r="F12" s="42"/>
      <c r="H12" s="12">
        <v>4519227</v>
      </c>
      <c r="I12" s="12"/>
      <c r="J12" s="12">
        <v>2993371</v>
      </c>
      <c r="K12" s="12"/>
      <c r="L12" s="12">
        <v>4519227</v>
      </c>
      <c r="M12" s="12"/>
      <c r="N12" s="12">
        <v>2993371</v>
      </c>
      <c r="O12" s="20"/>
      <c r="P12" s="62"/>
      <c r="Q12" s="20"/>
      <c r="R12" s="62"/>
      <c r="S12" s="20"/>
      <c r="T12" s="62"/>
      <c r="U12" s="20"/>
      <c r="V12" s="62"/>
    </row>
    <row r="13" spans="1:22" ht="24" customHeight="1">
      <c r="A13" s="37" t="s">
        <v>15</v>
      </c>
      <c r="F13" s="42"/>
      <c r="H13" s="12">
        <v>767057</v>
      </c>
      <c r="I13" s="12"/>
      <c r="J13" s="15">
        <v>568528.76</v>
      </c>
      <c r="K13" s="12"/>
      <c r="L13" s="12">
        <v>767057</v>
      </c>
      <c r="M13" s="12"/>
      <c r="N13" s="15">
        <v>568528.76</v>
      </c>
      <c r="O13" s="44"/>
      <c r="P13" s="63"/>
      <c r="Q13" s="20"/>
      <c r="R13" s="62"/>
      <c r="S13" s="20"/>
      <c r="T13" s="63"/>
      <c r="U13" s="20"/>
      <c r="V13" s="63"/>
    </row>
    <row r="14" spans="1:22" ht="24" customHeight="1">
      <c r="A14" s="34" t="s">
        <v>16</v>
      </c>
      <c r="F14" s="42"/>
      <c r="H14" s="13">
        <f>SUM(H11:H13)</f>
        <v>116264358</v>
      </c>
      <c r="I14" s="30"/>
      <c r="J14" s="13">
        <f>SUM(J11:J13)</f>
        <v>125659763.76000001</v>
      </c>
      <c r="K14" s="30"/>
      <c r="L14" s="13">
        <f>SUM(L11:L13)</f>
        <v>116264358</v>
      </c>
      <c r="M14" s="45"/>
      <c r="N14" s="13">
        <f>SUM(N11:N13)</f>
        <v>125659763.76000001</v>
      </c>
      <c r="O14" s="14"/>
      <c r="P14" s="64"/>
      <c r="Q14" s="14"/>
      <c r="R14" s="64"/>
      <c r="S14" s="14"/>
      <c r="T14" s="64"/>
      <c r="U14" s="46"/>
      <c r="V14" s="64"/>
    </row>
    <row r="15" spans="1:22" ht="24" customHeight="1">
      <c r="A15" s="34"/>
      <c r="F15" s="42"/>
      <c r="H15" s="14"/>
      <c r="I15" s="30"/>
      <c r="J15" s="14"/>
      <c r="K15" s="30"/>
      <c r="L15" s="14"/>
      <c r="M15" s="45"/>
      <c r="N15" s="14"/>
      <c r="O15" s="14"/>
      <c r="P15" s="14"/>
      <c r="Q15" s="14"/>
      <c r="R15" s="14"/>
      <c r="S15" s="14"/>
      <c r="T15" s="14"/>
      <c r="U15" s="46"/>
      <c r="V15" s="14"/>
    </row>
    <row r="16" spans="1:22" ht="24" customHeight="1">
      <c r="A16" s="34" t="s">
        <v>17</v>
      </c>
      <c r="E16" s="34"/>
      <c r="F16" s="42"/>
      <c r="H16" s="12"/>
      <c r="I16" s="12"/>
      <c r="J16" s="12"/>
      <c r="K16" s="12"/>
      <c r="L16" s="12"/>
      <c r="M16" s="15"/>
      <c r="N16" s="15"/>
      <c r="O16" s="44"/>
      <c r="P16" s="62"/>
      <c r="Q16" s="20"/>
      <c r="R16" s="62"/>
      <c r="S16" s="20"/>
      <c r="T16" s="62"/>
      <c r="U16" s="44"/>
      <c r="V16" s="62"/>
    </row>
    <row r="17" spans="1:22" ht="24" customHeight="1">
      <c r="A17" s="37" t="s">
        <v>21</v>
      </c>
      <c r="E17" s="34"/>
      <c r="F17" s="42"/>
      <c r="H17" s="12">
        <v>77173443</v>
      </c>
      <c r="I17" s="12"/>
      <c r="J17" s="12">
        <v>75485286</v>
      </c>
      <c r="K17" s="12"/>
      <c r="L17" s="12">
        <v>77173443</v>
      </c>
      <c r="M17" s="15"/>
      <c r="N17" s="12">
        <v>75485286</v>
      </c>
      <c r="O17" s="20"/>
      <c r="P17" s="62"/>
      <c r="Q17" s="20"/>
      <c r="R17" s="62"/>
      <c r="S17" s="20"/>
      <c r="T17" s="62"/>
      <c r="U17" s="44"/>
      <c r="V17" s="62"/>
    </row>
    <row r="18" spans="1:22" ht="24" customHeight="1">
      <c r="A18" s="37" t="s">
        <v>59</v>
      </c>
      <c r="F18" s="42"/>
      <c r="H18" s="12">
        <v>30120740</v>
      </c>
      <c r="I18" s="12"/>
      <c r="J18" s="12">
        <v>32799887</v>
      </c>
      <c r="K18" s="12"/>
      <c r="L18" s="12">
        <v>30120740</v>
      </c>
      <c r="M18" s="12"/>
      <c r="N18" s="12">
        <v>32799887</v>
      </c>
      <c r="O18" s="20"/>
      <c r="P18" s="62"/>
      <c r="Q18" s="20"/>
      <c r="R18" s="62"/>
      <c r="S18" s="20"/>
      <c r="T18" s="62"/>
      <c r="U18" s="20"/>
      <c r="V18" s="62"/>
    </row>
    <row r="19" spans="1:22" ht="24" customHeight="1">
      <c r="A19" s="37" t="s">
        <v>24</v>
      </c>
      <c r="F19" s="42"/>
      <c r="H19" s="12">
        <v>9929070</v>
      </c>
      <c r="I19" s="20"/>
      <c r="J19" s="12">
        <v>9260223</v>
      </c>
      <c r="K19" s="20"/>
      <c r="L19" s="12">
        <v>9929070</v>
      </c>
      <c r="M19" s="44"/>
      <c r="N19" s="12">
        <v>9260223</v>
      </c>
      <c r="O19" s="20"/>
      <c r="P19" s="62"/>
      <c r="Q19" s="20"/>
      <c r="R19" s="62"/>
      <c r="S19" s="20"/>
      <c r="T19" s="62"/>
      <c r="U19" s="44"/>
      <c r="V19" s="62"/>
    </row>
    <row r="20" spans="1:22" ht="24" customHeight="1">
      <c r="A20" s="37" t="s">
        <v>107</v>
      </c>
      <c r="F20" s="42"/>
      <c r="H20" s="221">
        <v>0</v>
      </c>
      <c r="I20" s="210"/>
      <c r="J20" s="221">
        <v>0</v>
      </c>
      <c r="K20" s="20"/>
      <c r="L20" s="12">
        <v>769112</v>
      </c>
      <c r="M20" s="44"/>
      <c r="N20" s="221">
        <v>-118326</v>
      </c>
      <c r="O20" s="20"/>
      <c r="P20" s="62"/>
      <c r="Q20" s="20"/>
      <c r="R20" s="62"/>
      <c r="S20" s="20"/>
      <c r="T20" s="20"/>
      <c r="U20" s="44"/>
      <c r="V20" s="20"/>
    </row>
    <row r="21" spans="1:22" ht="24" customHeight="1">
      <c r="A21" s="37" t="s">
        <v>31</v>
      </c>
      <c r="F21" s="42"/>
      <c r="H21" s="12">
        <v>1490753</v>
      </c>
      <c r="I21" s="20"/>
      <c r="J21" s="12">
        <v>1453696</v>
      </c>
      <c r="K21" s="20"/>
      <c r="L21" s="12">
        <v>1490753</v>
      </c>
      <c r="M21" s="44"/>
      <c r="N21" s="12">
        <v>1453696</v>
      </c>
      <c r="O21" s="20"/>
      <c r="P21" s="62"/>
      <c r="Q21" s="20"/>
      <c r="R21" s="62"/>
      <c r="S21" s="20"/>
      <c r="T21" s="20"/>
      <c r="U21" s="44"/>
      <c r="V21" s="20"/>
    </row>
    <row r="22" spans="1:22" ht="24" customHeight="1">
      <c r="A22" s="34" t="s">
        <v>18</v>
      </c>
      <c r="F22" s="42"/>
      <c r="H22" s="13">
        <f>SUM(H17:H21)</f>
        <v>118714006</v>
      </c>
      <c r="I22" s="14"/>
      <c r="J22" s="13">
        <f>SUM(J17:J21)</f>
        <v>118999092</v>
      </c>
      <c r="K22" s="14"/>
      <c r="L22" s="13">
        <f>SUM(L17:L21)</f>
        <v>119483118</v>
      </c>
      <c r="M22" s="46"/>
      <c r="N22" s="13">
        <f>SUM(N17:N21)</f>
        <v>118880766</v>
      </c>
      <c r="O22" s="14"/>
      <c r="P22" s="14"/>
      <c r="Q22" s="14"/>
      <c r="R22" s="14"/>
      <c r="S22" s="14"/>
      <c r="T22" s="14"/>
      <c r="U22" s="46"/>
      <c r="V22" s="14"/>
    </row>
    <row r="23" spans="1:22" ht="24" customHeight="1">
      <c r="E23" s="34"/>
      <c r="F23" s="42"/>
    </row>
    <row r="24" spans="1:22" ht="24" customHeight="1">
      <c r="A24" s="34" t="s">
        <v>141</v>
      </c>
      <c r="F24" s="47"/>
      <c r="H24" s="48">
        <v>301669</v>
      </c>
      <c r="I24" s="14"/>
      <c r="J24" s="48">
        <v>-1049701</v>
      </c>
      <c r="K24" s="14"/>
      <c r="L24" s="211">
        <v>0</v>
      </c>
      <c r="M24" s="212"/>
      <c r="N24" s="211">
        <v>0</v>
      </c>
      <c r="O24" s="14"/>
      <c r="P24" s="20"/>
      <c r="Q24" s="14"/>
      <c r="R24" s="20"/>
      <c r="S24" s="14"/>
      <c r="T24" s="20"/>
      <c r="U24" s="46"/>
      <c r="V24" s="20"/>
    </row>
    <row r="25" spans="1:22" ht="24" customHeight="1">
      <c r="A25" s="34"/>
      <c r="F25" s="47"/>
      <c r="H25" s="20"/>
      <c r="I25" s="14"/>
      <c r="J25" s="20"/>
      <c r="K25" s="14"/>
      <c r="L25" s="14"/>
      <c r="M25" s="46"/>
      <c r="N25" s="14"/>
      <c r="O25" s="14"/>
      <c r="P25" s="20"/>
      <c r="Q25" s="14"/>
      <c r="R25" s="20"/>
      <c r="S25" s="14"/>
      <c r="T25" s="20"/>
      <c r="U25" s="46"/>
      <c r="V25" s="20"/>
    </row>
    <row r="26" spans="1:22" ht="24" customHeight="1">
      <c r="A26" s="11" t="s">
        <v>167</v>
      </c>
      <c r="E26" s="34"/>
      <c r="F26" s="42"/>
      <c r="H26" s="50">
        <f>H14-H22+H24</f>
        <v>-2147979</v>
      </c>
      <c r="I26" s="14"/>
      <c r="J26" s="50">
        <f>J14-J22+J24</f>
        <v>5610970.7600000054</v>
      </c>
      <c r="K26" s="14"/>
      <c r="L26" s="50">
        <f>L14-L22+L24</f>
        <v>-3218760</v>
      </c>
      <c r="M26" s="14"/>
      <c r="N26" s="50">
        <f>N14-N22+N24</f>
        <v>6778997.7600000054</v>
      </c>
      <c r="O26" s="14"/>
      <c r="P26" s="14"/>
      <c r="Q26" s="14"/>
      <c r="R26" s="14"/>
      <c r="S26" s="14"/>
      <c r="T26" s="14"/>
      <c r="U26" s="14"/>
      <c r="V26" s="14"/>
    </row>
    <row r="27" spans="1:22" ht="24" customHeight="1">
      <c r="A27" s="37" t="s">
        <v>112</v>
      </c>
      <c r="E27" s="34"/>
      <c r="F27" s="42"/>
      <c r="H27" s="51">
        <v>-396705</v>
      </c>
      <c r="I27" s="20"/>
      <c r="J27" s="51">
        <v>1843413</v>
      </c>
      <c r="K27" s="20"/>
      <c r="L27" s="52">
        <v>-550527</v>
      </c>
      <c r="M27" s="20"/>
      <c r="N27" s="52">
        <v>1867078</v>
      </c>
      <c r="O27" s="53"/>
      <c r="P27" s="20"/>
      <c r="Q27" s="20"/>
      <c r="R27" s="62"/>
      <c r="S27" s="20"/>
      <c r="T27" s="20"/>
      <c r="U27" s="20"/>
      <c r="V27" s="20"/>
    </row>
    <row r="28" spans="1:22" ht="24" customHeight="1">
      <c r="E28" s="34"/>
      <c r="F28" s="42"/>
      <c r="H28" s="20"/>
      <c r="I28" s="20"/>
      <c r="J28" s="20"/>
      <c r="K28" s="20"/>
      <c r="L28" s="14"/>
      <c r="M28" s="20"/>
      <c r="N28" s="14"/>
      <c r="O28" s="53"/>
      <c r="P28" s="20"/>
      <c r="Q28" s="20"/>
      <c r="R28" s="20"/>
      <c r="S28" s="20"/>
      <c r="T28" s="20"/>
      <c r="U28" s="20"/>
      <c r="V28" s="20"/>
    </row>
    <row r="29" spans="1:22" ht="24" customHeight="1">
      <c r="A29" s="11" t="s">
        <v>168</v>
      </c>
      <c r="F29" s="42"/>
      <c r="H29" s="48">
        <f>H26-H27</f>
        <v>-1751274</v>
      </c>
      <c r="I29" s="14"/>
      <c r="J29" s="48">
        <f>J26-J27</f>
        <v>3767557.7600000054</v>
      </c>
      <c r="K29" s="14"/>
      <c r="L29" s="48">
        <f>+L26-L27</f>
        <v>-2668233</v>
      </c>
      <c r="M29" s="14"/>
      <c r="N29" s="48">
        <f>N26-N27</f>
        <v>4911919.7600000054</v>
      </c>
      <c r="O29" s="14"/>
      <c r="P29" s="14"/>
      <c r="Q29" s="14"/>
      <c r="R29" s="14"/>
      <c r="S29" s="14"/>
      <c r="T29" s="14"/>
      <c r="U29" s="14"/>
      <c r="V29" s="14"/>
    </row>
    <row r="30" spans="1:22" ht="24" customHeight="1">
      <c r="A30" s="34"/>
      <c r="F30" s="42"/>
      <c r="H30" s="14"/>
      <c r="I30" s="14"/>
      <c r="J30" s="55"/>
      <c r="K30" s="14"/>
      <c r="L30" s="14"/>
      <c r="M30" s="14"/>
      <c r="N30" s="55"/>
      <c r="O30" s="14"/>
      <c r="P30" s="14"/>
      <c r="Q30" s="14"/>
      <c r="R30" s="14"/>
      <c r="S30" s="14"/>
      <c r="T30" s="14"/>
      <c r="U30" s="14"/>
      <c r="V30" s="14"/>
    </row>
    <row r="31" spans="1:22" ht="24" customHeight="1">
      <c r="A31" s="34" t="s">
        <v>25</v>
      </c>
      <c r="B31" s="34"/>
      <c r="C31" s="34"/>
      <c r="D31" s="34"/>
      <c r="E31" s="35"/>
      <c r="F31" s="36"/>
      <c r="G31" s="36"/>
      <c r="H31" s="187"/>
      <c r="I31" s="36"/>
      <c r="J31" s="187"/>
      <c r="N31" s="202" t="str">
        <f>N1</f>
        <v>"ยังไม่ได้ตรวจสอบ"</v>
      </c>
      <c r="O31" s="38"/>
    </row>
    <row r="32" spans="1:22" ht="24" customHeight="1">
      <c r="A32" s="34" t="s">
        <v>82</v>
      </c>
      <c r="B32" s="34"/>
      <c r="C32" s="34"/>
      <c r="D32" s="34"/>
      <c r="E32" s="35"/>
      <c r="F32" s="36"/>
      <c r="G32" s="36"/>
      <c r="H32" s="187"/>
      <c r="I32" s="36"/>
      <c r="J32" s="187"/>
      <c r="K32" s="36"/>
      <c r="L32" s="34"/>
      <c r="M32" s="38"/>
      <c r="N32" s="202" t="str">
        <f>N2</f>
        <v>"สอบทานแล้ว"</v>
      </c>
      <c r="O32" s="38"/>
    </row>
    <row r="33" spans="1:22" ht="24" customHeight="1">
      <c r="A33" s="11" t="str">
        <f>A3</f>
        <v>สำหรับงวดสามเดือนสิ้นสุดวันที่ 30 มิถุนายน 2567</v>
      </c>
      <c r="B33" s="34"/>
      <c r="C33" s="34"/>
      <c r="D33" s="34"/>
      <c r="E33" s="35"/>
      <c r="F33" s="36"/>
      <c r="G33" s="36"/>
      <c r="H33" s="187"/>
      <c r="I33" s="36"/>
      <c r="J33" s="187"/>
      <c r="K33" s="36"/>
      <c r="L33" s="187"/>
      <c r="M33" s="36"/>
      <c r="N33" s="39"/>
      <c r="O33" s="39"/>
    </row>
    <row r="34" spans="1:22" ht="24" customHeight="1">
      <c r="A34" s="34"/>
      <c r="F34" s="36"/>
      <c r="G34" s="36"/>
      <c r="H34" s="236" t="s">
        <v>81</v>
      </c>
      <c r="I34" s="236"/>
      <c r="J34" s="236"/>
      <c r="K34" s="236"/>
      <c r="L34" s="236"/>
      <c r="M34" s="236"/>
      <c r="N34" s="236"/>
      <c r="O34" s="40"/>
      <c r="V34" s="38"/>
    </row>
    <row r="35" spans="1:22" ht="24" customHeight="1">
      <c r="F35" s="36"/>
      <c r="G35" s="36"/>
      <c r="H35" s="189"/>
      <c r="I35" s="189" t="s">
        <v>86</v>
      </c>
      <c r="J35" s="189"/>
      <c r="K35" s="189"/>
      <c r="L35" s="189"/>
      <c r="M35" s="189"/>
      <c r="N35" s="189"/>
      <c r="O35" s="39"/>
      <c r="P35" s="39"/>
      <c r="Q35" s="39"/>
      <c r="R35" s="39"/>
      <c r="S35" s="39"/>
      <c r="T35" s="39"/>
      <c r="U35" s="39"/>
      <c r="V35" s="39"/>
    </row>
    <row r="36" spans="1:22" ht="24" customHeight="1">
      <c r="E36" s="36"/>
      <c r="F36" s="36"/>
      <c r="G36" s="36"/>
      <c r="H36" s="188"/>
      <c r="I36" s="41" t="s">
        <v>26</v>
      </c>
      <c r="J36" s="188"/>
      <c r="K36" s="36"/>
      <c r="L36" s="237" t="s">
        <v>87</v>
      </c>
      <c r="M36" s="237"/>
      <c r="N36" s="237"/>
      <c r="O36" s="42"/>
      <c r="P36" s="39"/>
      <c r="Q36" s="42"/>
      <c r="R36" s="39"/>
      <c r="S36" s="36"/>
      <c r="T36" s="238"/>
      <c r="U36" s="238"/>
      <c r="V36" s="238"/>
    </row>
    <row r="37" spans="1:22" ht="24" customHeight="1">
      <c r="F37" s="41" t="s">
        <v>0</v>
      </c>
      <c r="G37" s="36"/>
      <c r="H37" s="190">
        <f>H8</f>
        <v>2567</v>
      </c>
      <c r="I37" s="42"/>
      <c r="J37" s="190">
        <f>J8</f>
        <v>2566</v>
      </c>
      <c r="L37" s="190">
        <f>L8</f>
        <v>2567</v>
      </c>
      <c r="M37" s="42"/>
      <c r="N37" s="190">
        <f>N8</f>
        <v>2566</v>
      </c>
      <c r="O37" s="42"/>
      <c r="P37" s="42"/>
      <c r="Q37" s="42"/>
      <c r="R37" s="42"/>
      <c r="T37" s="42"/>
      <c r="U37" s="42"/>
      <c r="V37" s="42"/>
    </row>
    <row r="38" spans="1:22" ht="24" customHeight="1">
      <c r="E38" s="34"/>
      <c r="F38" s="42"/>
      <c r="H38" s="15"/>
      <c r="I38" s="40"/>
      <c r="J38" s="15"/>
      <c r="K38" s="40"/>
      <c r="L38" s="15"/>
      <c r="M38" s="40"/>
      <c r="N38" s="15"/>
      <c r="P38" s="65"/>
      <c r="R38" s="65"/>
      <c r="T38" s="65"/>
      <c r="V38" s="65"/>
    </row>
    <row r="39" spans="1:22" ht="24" customHeight="1">
      <c r="A39" s="34" t="s">
        <v>169</v>
      </c>
      <c r="E39" s="34"/>
      <c r="F39" s="42"/>
      <c r="H39" s="44"/>
      <c r="I39" s="54"/>
      <c r="J39" s="54"/>
      <c r="K39" s="54"/>
      <c r="L39" s="44"/>
      <c r="M39" s="54"/>
      <c r="N39" s="54"/>
      <c r="O39" s="54"/>
      <c r="P39" s="63"/>
      <c r="Q39" s="54"/>
      <c r="R39" s="63"/>
      <c r="S39" s="54"/>
      <c r="T39" s="63"/>
      <c r="U39" s="54"/>
      <c r="V39" s="63"/>
    </row>
    <row r="40" spans="1:22" ht="24" customHeight="1">
      <c r="B40" s="37" t="s">
        <v>60</v>
      </c>
      <c r="E40" s="34"/>
      <c r="F40" s="42"/>
      <c r="H40" s="12"/>
      <c r="I40" s="12"/>
      <c r="J40" s="20"/>
      <c r="K40" s="12"/>
      <c r="L40" s="12"/>
      <c r="M40" s="54"/>
      <c r="N40" s="44"/>
      <c r="O40" s="44"/>
      <c r="P40" s="63"/>
      <c r="Q40" s="54"/>
      <c r="R40" s="63"/>
      <c r="S40" s="54"/>
      <c r="T40" s="63"/>
      <c r="U40" s="54"/>
      <c r="V40" s="63"/>
    </row>
    <row r="41" spans="1:22" ht="24" customHeight="1">
      <c r="C41" s="37" t="s">
        <v>77</v>
      </c>
      <c r="F41" s="42"/>
      <c r="H41" s="44"/>
      <c r="I41" s="54"/>
      <c r="J41" s="44"/>
      <c r="K41" s="54"/>
      <c r="L41" s="44"/>
      <c r="M41" s="54"/>
      <c r="N41" s="44"/>
      <c r="O41" s="44"/>
      <c r="P41" s="63"/>
      <c r="Q41" s="54"/>
      <c r="R41" s="63"/>
      <c r="S41" s="54"/>
      <c r="T41" s="63"/>
      <c r="U41" s="54"/>
      <c r="V41" s="63"/>
    </row>
    <row r="42" spans="1:22" ht="24" customHeight="1">
      <c r="C42" s="37" t="s">
        <v>63</v>
      </c>
      <c r="D42" s="37" t="s">
        <v>144</v>
      </c>
      <c r="E42" s="56"/>
      <c r="F42" s="42"/>
      <c r="H42" s="54">
        <v>-99581</v>
      </c>
      <c r="I42" s="54"/>
      <c r="J42" s="191">
        <v>285581</v>
      </c>
      <c r="K42" s="54"/>
      <c r="L42" s="213">
        <v>0</v>
      </c>
      <c r="M42" s="214"/>
      <c r="N42" s="215">
        <v>0</v>
      </c>
      <c r="O42" s="20"/>
      <c r="P42" s="66"/>
      <c r="Q42" s="54"/>
      <c r="R42" s="62"/>
      <c r="S42" s="54"/>
      <c r="T42" s="66"/>
      <c r="U42" s="54"/>
      <c r="V42" s="66"/>
    </row>
    <row r="43" spans="1:22" ht="24" customHeight="1">
      <c r="B43" s="37" t="s">
        <v>66</v>
      </c>
      <c r="E43" s="56"/>
      <c r="F43" s="42"/>
      <c r="H43" s="54"/>
      <c r="I43" s="54"/>
      <c r="J43" s="191"/>
      <c r="K43" s="54"/>
      <c r="L43" s="54"/>
      <c r="M43" s="54"/>
      <c r="N43" s="191"/>
      <c r="O43" s="54"/>
      <c r="P43" s="67"/>
      <c r="Q43" s="54"/>
      <c r="R43" s="67"/>
      <c r="S43" s="54"/>
      <c r="T43" s="67"/>
      <c r="U43" s="54"/>
      <c r="V43" s="67"/>
    </row>
    <row r="44" spans="1:22" ht="24" customHeight="1">
      <c r="C44" s="37" t="s">
        <v>77</v>
      </c>
      <c r="E44" s="56"/>
      <c r="F44" s="42"/>
      <c r="H44" s="54"/>
      <c r="I44" s="54"/>
      <c r="J44" s="191"/>
      <c r="K44" s="54"/>
      <c r="L44" s="54"/>
      <c r="M44" s="54"/>
      <c r="N44" s="191"/>
      <c r="O44" s="54"/>
      <c r="P44" s="67"/>
      <c r="Q44" s="54"/>
      <c r="R44" s="67"/>
      <c r="S44" s="54"/>
      <c r="T44" s="67"/>
      <c r="U44" s="54"/>
      <c r="V44" s="67"/>
    </row>
    <row r="45" spans="1:22" ht="24" customHeight="1">
      <c r="C45" s="37" t="s">
        <v>63</v>
      </c>
      <c r="D45" s="58" t="s">
        <v>125</v>
      </c>
      <c r="F45" s="42"/>
      <c r="H45" s="57"/>
      <c r="I45" s="54"/>
      <c r="J45" s="192"/>
      <c r="K45" s="54"/>
      <c r="L45" s="57"/>
      <c r="M45" s="54"/>
      <c r="N45" s="192"/>
      <c r="O45" s="57"/>
      <c r="P45" s="66"/>
      <c r="Q45" s="54"/>
      <c r="R45" s="66"/>
      <c r="S45" s="54"/>
      <c r="T45" s="66"/>
      <c r="U45" s="54"/>
      <c r="V45" s="66"/>
    </row>
    <row r="46" spans="1:22" ht="24" customHeight="1">
      <c r="D46" s="37" t="s">
        <v>98</v>
      </c>
      <c r="E46" s="58"/>
      <c r="F46" s="42"/>
      <c r="H46" s="54">
        <v>-5077800</v>
      </c>
      <c r="I46" s="54"/>
      <c r="J46" s="191">
        <v>7723771</v>
      </c>
      <c r="K46" s="54"/>
      <c r="L46" s="54">
        <v>-5077800</v>
      </c>
      <c r="M46" s="54"/>
      <c r="N46" s="191">
        <v>7723771</v>
      </c>
      <c r="O46" s="57"/>
      <c r="P46" s="66"/>
      <c r="Q46" s="54"/>
      <c r="R46" s="68"/>
      <c r="S46" s="54"/>
      <c r="T46" s="66"/>
      <c r="U46" s="54"/>
      <c r="V46" s="66"/>
    </row>
    <row r="47" spans="1:22" ht="24" customHeight="1">
      <c r="A47" s="34" t="s">
        <v>145</v>
      </c>
      <c r="E47" s="34"/>
      <c r="F47" s="47"/>
      <c r="H47" s="184">
        <f>SUM(H42:H46)</f>
        <v>-5177381</v>
      </c>
      <c r="I47" s="49"/>
      <c r="J47" s="184">
        <f>SUM(J42:J46)</f>
        <v>8009352</v>
      </c>
      <c r="K47" s="49"/>
      <c r="L47" s="184">
        <f>SUM(L42:L46)</f>
        <v>-5077800</v>
      </c>
      <c r="M47" s="49"/>
      <c r="N47" s="184">
        <f>SUM(N42:N46)</f>
        <v>7723771</v>
      </c>
      <c r="O47" s="49"/>
      <c r="P47" s="64"/>
      <c r="Q47" s="49"/>
      <c r="R47" s="64"/>
      <c r="S47" s="49"/>
      <c r="T47" s="64"/>
      <c r="U47" s="49"/>
      <c r="V47" s="64"/>
    </row>
    <row r="48" spans="1:22" ht="24" customHeight="1">
      <c r="E48" s="34"/>
      <c r="F48" s="42"/>
      <c r="H48" s="46"/>
      <c r="I48" s="49"/>
      <c r="J48" s="46"/>
      <c r="K48" s="49"/>
      <c r="L48" s="14"/>
      <c r="M48" s="49"/>
      <c r="N48" s="14"/>
      <c r="O48" s="46"/>
      <c r="P48" s="46"/>
      <c r="Q48" s="49"/>
      <c r="R48" s="46"/>
      <c r="S48" s="49"/>
      <c r="T48" s="46"/>
      <c r="U48" s="49"/>
      <c r="V48" s="46"/>
    </row>
    <row r="49" spans="1:22" ht="24" customHeight="1" thickBot="1">
      <c r="A49" s="34" t="s">
        <v>170</v>
      </c>
      <c r="H49" s="185">
        <f>SUM(H29+H47)</f>
        <v>-6928655</v>
      </c>
      <c r="I49" s="49"/>
      <c r="J49" s="185">
        <f>SUM(J29+J47)</f>
        <v>11776909.760000005</v>
      </c>
      <c r="K49" s="49"/>
      <c r="L49" s="185">
        <f>SUM(L29+L47)</f>
        <v>-7746033</v>
      </c>
      <c r="M49" s="59"/>
      <c r="N49" s="185">
        <f>SUM(N29+N47)</f>
        <v>12635690.760000005</v>
      </c>
      <c r="O49" s="49"/>
      <c r="P49" s="64"/>
      <c r="Q49" s="49"/>
      <c r="R49" s="64"/>
      <c r="S49" s="49"/>
      <c r="T49" s="64"/>
      <c r="U49" s="59"/>
      <c r="V49" s="64"/>
    </row>
    <row r="50" spans="1:22" ht="24" customHeight="1" thickTop="1">
      <c r="A50" s="34"/>
      <c r="H50" s="14"/>
      <c r="I50" s="49"/>
      <c r="J50" s="14"/>
      <c r="K50" s="49"/>
      <c r="L50" s="49"/>
      <c r="M50" s="59"/>
      <c r="N50" s="193"/>
      <c r="O50" s="49"/>
      <c r="P50" s="14"/>
      <c r="Q50" s="49"/>
      <c r="R50" s="14"/>
      <c r="S50" s="49"/>
      <c r="T50" s="14"/>
      <c r="U50" s="59"/>
      <c r="V50" s="14"/>
    </row>
    <row r="51" spans="1:22" ht="24" customHeight="1" thickBot="1">
      <c r="A51" s="34" t="s">
        <v>171</v>
      </c>
      <c r="F51" s="42"/>
      <c r="H51" s="186">
        <f>H29/H53</f>
        <v>-1.1713423851247408E-2</v>
      </c>
      <c r="I51" s="49"/>
      <c r="J51" s="186">
        <f>J29/J53</f>
        <v>2.5199369674269317E-2</v>
      </c>
      <c r="K51" s="59"/>
      <c r="L51" s="186">
        <f>L29/L53</f>
        <v>-1.7846518627516555E-2</v>
      </c>
      <c r="M51" s="59"/>
      <c r="N51" s="186">
        <f>N29/N53</f>
        <v>3.2853453013176409E-2</v>
      </c>
      <c r="O51" s="60"/>
      <c r="P51" s="64"/>
      <c r="Q51" s="49"/>
      <c r="R51" s="64"/>
      <c r="S51" s="59"/>
      <c r="T51" s="64"/>
      <c r="U51" s="59"/>
      <c r="V51" s="64"/>
    </row>
    <row r="52" spans="1:22" ht="24" customHeight="1" thickTop="1">
      <c r="A52" s="34"/>
      <c r="F52" s="42"/>
      <c r="H52" s="14"/>
      <c r="I52" s="49"/>
      <c r="J52" s="14"/>
      <c r="K52" s="59"/>
      <c r="L52" s="14"/>
      <c r="M52" s="59"/>
      <c r="N52" s="14"/>
      <c r="O52" s="60"/>
      <c r="P52" s="14"/>
      <c r="Q52" s="49"/>
      <c r="R52" s="14"/>
      <c r="S52" s="59"/>
      <c r="T52" s="14"/>
      <c r="U52" s="59"/>
      <c r="V52" s="14"/>
    </row>
    <row r="53" spans="1:22" ht="24" customHeight="1" thickBot="1">
      <c r="A53" s="34" t="s">
        <v>54</v>
      </c>
      <c r="H53" s="22">
        <v>149510000</v>
      </c>
      <c r="I53" s="61"/>
      <c r="J53" s="22">
        <v>149510000</v>
      </c>
      <c r="K53" s="61"/>
      <c r="L53" s="22">
        <v>149510000</v>
      </c>
      <c r="M53" s="61"/>
      <c r="N53" s="22">
        <v>149510000</v>
      </c>
      <c r="O53" s="14"/>
      <c r="P53" s="64"/>
      <c r="Q53" s="61"/>
      <c r="R53" s="64"/>
      <c r="S53" s="61"/>
      <c r="T53" s="64"/>
      <c r="U53" s="61"/>
      <c r="V53" s="64"/>
    </row>
    <row r="54" spans="1:22" ht="24" customHeight="1" thickTop="1">
      <c r="H54" s="20"/>
      <c r="I54" s="129"/>
      <c r="J54" s="20"/>
      <c r="K54" s="129"/>
      <c r="L54" s="20"/>
      <c r="M54" s="129"/>
      <c r="N54" s="20"/>
      <c r="O54" s="20"/>
    </row>
    <row r="55" spans="1:22" ht="24" customHeight="1">
      <c r="H55" s="4"/>
    </row>
    <row r="56" spans="1:22" ht="24" customHeight="1">
      <c r="H56" s="54"/>
    </row>
    <row r="57" spans="1:22" ht="24" customHeight="1">
      <c r="H57" s="54"/>
    </row>
    <row r="58" spans="1:22" ht="24" customHeight="1">
      <c r="L58" s="4"/>
    </row>
    <row r="59" spans="1:22" ht="24" customHeight="1">
      <c r="L59" s="206"/>
    </row>
    <row r="60" spans="1:22" ht="24" customHeight="1">
      <c r="L60" s="207"/>
    </row>
    <row r="61" spans="1:22" ht="24" customHeight="1">
      <c r="L61" s="207"/>
    </row>
  </sheetData>
  <mergeCells count="6">
    <mergeCell ref="H5:N5"/>
    <mergeCell ref="L7:N7"/>
    <mergeCell ref="T7:V7"/>
    <mergeCell ref="H34:N34"/>
    <mergeCell ref="L36:N36"/>
    <mergeCell ref="T36:V36"/>
  </mergeCells>
  <pageMargins left="0.74803149606299213" right="0.70866141732283472" top="0.74803149606299213" bottom="0.47244094488188981" header="0.31496062992125984" footer="0.31496062992125984"/>
  <pageSetup paperSize="9" scale="76" firstPageNumber="3" fitToHeight="0" orientation="portrait" useFirstPageNumber="1" r:id="rId1"/>
  <headerFooter>
    <oddFooter>&amp;L&amp;"Angsana New,Regular"&amp;15หมายเหตุประกอบข้อมูลทางการเงินระหว่างกาลแบบย่อเป็นส่วนหนึ่งของข้อมูลทางการเงินระหว่างกาลนี้&amp;R&amp;"Angsana New,Regular"&amp;14&amp;P</oddFooter>
  </headerFooter>
  <rowBreaks count="1" manualBreakCount="1">
    <brk id="3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63"/>
  <sheetViews>
    <sheetView view="pageBreakPreview" topLeftCell="A46" zoomScale="120" zoomScaleNormal="85" zoomScaleSheetLayoutView="120" zoomScalePageLayoutView="70" workbookViewId="0">
      <selection activeCell="N48" sqref="N48"/>
    </sheetView>
  </sheetViews>
  <sheetFormatPr defaultColWidth="9.453125" defaultRowHeight="24" customHeight="1"/>
  <cols>
    <col min="1" max="4" width="2.453125" style="37" customWidth="1"/>
    <col min="5" max="5" width="34.81640625" style="37" customWidth="1"/>
    <col min="6" max="6" width="7.81640625" style="37" bestFit="1" customWidth="1"/>
    <col min="7" max="7" width="1" style="37" customWidth="1"/>
    <col min="8" max="8" width="15.08984375" style="37" customWidth="1"/>
    <col min="9" max="9" width="1" style="37" customWidth="1"/>
    <col min="10" max="10" width="15.08984375" style="37" customWidth="1"/>
    <col min="11" max="11" width="1" style="37" customWidth="1"/>
    <col min="12" max="12" width="15.08984375" style="37" customWidth="1"/>
    <col min="13" max="13" width="1" style="37" customWidth="1"/>
    <col min="14" max="14" width="15.08984375" style="37" customWidth="1"/>
    <col min="15" max="15" width="1" style="37" customWidth="1"/>
    <col min="16" max="16" width="14.54296875" style="37" bestFit="1" customWidth="1"/>
    <col min="17" max="17" width="1" style="37" customWidth="1"/>
    <col min="18" max="18" width="14.54296875" style="37" customWidth="1"/>
    <col min="19" max="19" width="1" style="37" customWidth="1"/>
    <col min="20" max="20" width="14.54296875" style="37" customWidth="1"/>
    <col min="21" max="21" width="1" style="37" customWidth="1"/>
    <col min="22" max="22" width="14.54296875" style="37" customWidth="1"/>
    <col min="23" max="16384" width="9.453125" style="37"/>
  </cols>
  <sheetData>
    <row r="1" spans="1:22" ht="24" customHeight="1">
      <c r="A1" s="34" t="s">
        <v>25</v>
      </c>
      <c r="B1" s="34"/>
      <c r="C1" s="34"/>
      <c r="D1" s="34"/>
      <c r="E1" s="35"/>
      <c r="F1" s="36"/>
      <c r="G1" s="36"/>
      <c r="H1" s="187"/>
      <c r="I1" s="36"/>
      <c r="J1" s="187"/>
      <c r="N1" s="202" t="s">
        <v>129</v>
      </c>
      <c r="O1" s="38"/>
    </row>
    <row r="2" spans="1:22" ht="24" customHeight="1">
      <c r="A2" s="34" t="s">
        <v>85</v>
      </c>
      <c r="B2" s="34"/>
      <c r="C2" s="34"/>
      <c r="D2" s="34"/>
      <c r="E2" s="35"/>
      <c r="F2" s="36"/>
      <c r="G2" s="36"/>
      <c r="H2" s="187"/>
      <c r="I2" s="36"/>
      <c r="J2" s="187"/>
      <c r="K2" s="36"/>
      <c r="L2" s="34"/>
      <c r="M2" s="38"/>
      <c r="N2" s="202" t="s">
        <v>130</v>
      </c>
      <c r="O2" s="38"/>
    </row>
    <row r="3" spans="1:22" ht="24" customHeight="1">
      <c r="A3" s="11" t="s">
        <v>157</v>
      </c>
      <c r="B3" s="34"/>
      <c r="C3" s="34"/>
      <c r="D3" s="34"/>
      <c r="E3" s="35"/>
      <c r="F3" s="36"/>
      <c r="G3" s="36"/>
      <c r="H3" s="187"/>
      <c r="I3" s="36"/>
      <c r="J3" s="187"/>
      <c r="K3" s="36"/>
      <c r="L3" s="187"/>
      <c r="M3" s="36"/>
      <c r="N3" s="39"/>
      <c r="O3" s="39"/>
    </row>
    <row r="4" spans="1:22" ht="24" customHeight="1">
      <c r="E4" s="35"/>
      <c r="F4" s="36"/>
      <c r="G4" s="36"/>
      <c r="H4" s="187"/>
      <c r="I4" s="36"/>
      <c r="J4" s="187"/>
      <c r="K4" s="36"/>
      <c r="L4" s="187"/>
      <c r="M4" s="36"/>
      <c r="N4" s="39"/>
      <c r="O4" s="39"/>
    </row>
    <row r="5" spans="1:22" ht="24" customHeight="1">
      <c r="F5" s="36"/>
      <c r="G5" s="36"/>
      <c r="H5" s="236" t="s">
        <v>81</v>
      </c>
      <c r="I5" s="236"/>
      <c r="J5" s="236"/>
      <c r="K5" s="236"/>
      <c r="L5" s="236"/>
      <c r="M5" s="236"/>
      <c r="N5" s="236"/>
      <c r="O5" s="40"/>
      <c r="V5" s="38"/>
    </row>
    <row r="6" spans="1:22" ht="24" customHeight="1">
      <c r="F6" s="36"/>
      <c r="G6" s="36"/>
      <c r="H6" s="189"/>
      <c r="I6" s="189" t="s">
        <v>86</v>
      </c>
      <c r="J6" s="189"/>
      <c r="K6" s="189"/>
      <c r="L6" s="189"/>
      <c r="M6" s="189"/>
      <c r="N6" s="189"/>
      <c r="O6" s="39"/>
      <c r="P6" s="39"/>
      <c r="Q6" s="39"/>
      <c r="R6" s="39"/>
      <c r="S6" s="39"/>
      <c r="T6" s="39"/>
      <c r="U6" s="39"/>
      <c r="V6" s="39"/>
    </row>
    <row r="7" spans="1:22" ht="24" customHeight="1">
      <c r="E7" s="36"/>
      <c r="F7" s="36"/>
      <c r="G7" s="36"/>
      <c r="H7" s="188"/>
      <c r="I7" s="41" t="s">
        <v>26</v>
      </c>
      <c r="J7" s="188"/>
      <c r="K7" s="36"/>
      <c r="L7" s="237" t="s">
        <v>87</v>
      </c>
      <c r="M7" s="237"/>
      <c r="N7" s="237"/>
      <c r="O7" s="42"/>
      <c r="P7" s="39"/>
      <c r="Q7" s="42"/>
      <c r="R7" s="39"/>
      <c r="S7" s="36"/>
      <c r="T7" s="238"/>
      <c r="U7" s="238"/>
      <c r="V7" s="238"/>
    </row>
    <row r="8" spans="1:22" ht="24" customHeight="1">
      <c r="F8" s="41" t="s">
        <v>0</v>
      </c>
      <c r="G8" s="36"/>
      <c r="H8" s="190">
        <v>2567</v>
      </c>
      <c r="I8" s="42"/>
      <c r="J8" s="190">
        <v>2566</v>
      </c>
      <c r="L8" s="190">
        <v>2567</v>
      </c>
      <c r="M8" s="42"/>
      <c r="N8" s="190">
        <v>2566</v>
      </c>
      <c r="O8" s="42"/>
      <c r="P8" s="42"/>
      <c r="Q8" s="42"/>
      <c r="R8" s="42"/>
      <c r="T8" s="42"/>
      <c r="U8" s="42"/>
      <c r="V8" s="42"/>
    </row>
    <row r="9" spans="1:22" ht="24" customHeight="1">
      <c r="F9" s="42"/>
      <c r="G9" s="36"/>
      <c r="H9" s="42"/>
      <c r="I9" s="42"/>
      <c r="J9" s="42"/>
      <c r="L9" s="42"/>
      <c r="M9" s="42"/>
      <c r="N9" s="42"/>
      <c r="O9" s="42"/>
      <c r="P9" s="42"/>
      <c r="Q9" s="42"/>
      <c r="R9" s="42"/>
      <c r="T9" s="42"/>
      <c r="U9" s="42"/>
      <c r="V9" s="42"/>
    </row>
    <row r="10" spans="1:22" ht="24" customHeight="1">
      <c r="A10" s="34" t="s">
        <v>14</v>
      </c>
      <c r="E10" s="34"/>
      <c r="F10" s="42"/>
      <c r="H10" s="15"/>
      <c r="I10" s="40"/>
      <c r="J10" s="15"/>
      <c r="K10" s="40"/>
      <c r="L10" s="15"/>
      <c r="M10" s="40"/>
      <c r="N10" s="15"/>
      <c r="O10" s="43"/>
      <c r="P10" s="20"/>
      <c r="Q10" s="40"/>
      <c r="R10" s="20"/>
      <c r="S10" s="40"/>
      <c r="T10" s="43"/>
      <c r="U10" s="40"/>
      <c r="V10" s="43"/>
    </row>
    <row r="11" spans="1:22" ht="24" customHeight="1">
      <c r="A11" s="37" t="s">
        <v>33</v>
      </c>
      <c r="F11" s="42">
        <v>11</v>
      </c>
      <c r="H11" s="12">
        <v>243535542</v>
      </c>
      <c r="I11" s="12"/>
      <c r="J11" s="12">
        <v>258347712</v>
      </c>
      <c r="K11" s="12"/>
      <c r="L11" s="12">
        <v>243535542</v>
      </c>
      <c r="M11" s="12"/>
      <c r="N11" s="12">
        <v>258347712</v>
      </c>
      <c r="O11" s="20"/>
      <c r="P11" s="62"/>
      <c r="Q11" s="20"/>
      <c r="R11" s="62"/>
      <c r="S11" s="20"/>
      <c r="T11" s="62"/>
      <c r="U11" s="20"/>
      <c r="V11" s="62"/>
    </row>
    <row r="12" spans="1:22" ht="24" customHeight="1">
      <c r="A12" s="37" t="s">
        <v>159</v>
      </c>
      <c r="F12" s="42"/>
      <c r="H12" s="12">
        <v>4519227</v>
      </c>
      <c r="I12" s="12"/>
      <c r="J12" s="12">
        <v>3029371</v>
      </c>
      <c r="K12" s="12"/>
      <c r="L12" s="12">
        <v>4519227</v>
      </c>
      <c r="M12" s="12"/>
      <c r="N12" s="12">
        <v>3029371</v>
      </c>
      <c r="O12" s="20"/>
      <c r="P12" s="62"/>
      <c r="Q12" s="20"/>
      <c r="R12" s="62"/>
      <c r="S12" s="20"/>
      <c r="T12" s="62"/>
      <c r="U12" s="20"/>
      <c r="V12" s="62"/>
    </row>
    <row r="13" spans="1:22" ht="24" customHeight="1">
      <c r="A13" s="37" t="s">
        <v>15</v>
      </c>
      <c r="F13" s="42"/>
      <c r="H13" s="15">
        <v>1301504</v>
      </c>
      <c r="I13" s="12"/>
      <c r="J13" s="15">
        <v>927684</v>
      </c>
      <c r="K13" s="12"/>
      <c r="L13" s="15">
        <v>1301504</v>
      </c>
      <c r="M13" s="12"/>
      <c r="N13" s="15">
        <v>927684</v>
      </c>
      <c r="O13" s="44"/>
      <c r="P13" s="62"/>
      <c r="Q13" s="20"/>
      <c r="R13" s="62"/>
      <c r="S13" s="20"/>
      <c r="T13" s="63"/>
      <c r="U13" s="20"/>
      <c r="V13" s="63"/>
    </row>
    <row r="14" spans="1:22" ht="24" customHeight="1">
      <c r="A14" s="34" t="s">
        <v>16</v>
      </c>
      <c r="F14" s="42"/>
      <c r="H14" s="13">
        <f>SUM(H11:H13)</f>
        <v>249356273</v>
      </c>
      <c r="I14" s="30"/>
      <c r="J14" s="13">
        <f>SUM(J11:J13)</f>
        <v>262304767</v>
      </c>
      <c r="K14" s="30"/>
      <c r="L14" s="13">
        <f>SUM(L11:L13)</f>
        <v>249356273</v>
      </c>
      <c r="M14" s="45"/>
      <c r="N14" s="13">
        <f>SUM(N11:N13)</f>
        <v>262304767</v>
      </c>
      <c r="O14" s="14"/>
      <c r="P14" s="64"/>
      <c r="Q14" s="14"/>
      <c r="R14" s="64"/>
      <c r="S14" s="14"/>
      <c r="T14" s="64"/>
      <c r="U14" s="46"/>
      <c r="V14" s="64"/>
    </row>
    <row r="15" spans="1:22" ht="24" customHeight="1">
      <c r="A15" s="34"/>
      <c r="F15" s="42"/>
      <c r="H15" s="14"/>
      <c r="I15" s="30"/>
      <c r="J15" s="14"/>
      <c r="K15" s="30"/>
      <c r="L15" s="14"/>
      <c r="M15" s="45"/>
      <c r="N15" s="14"/>
      <c r="O15" s="14"/>
      <c r="P15" s="14"/>
      <c r="Q15" s="14"/>
      <c r="R15" s="14"/>
      <c r="S15" s="14"/>
      <c r="T15" s="14"/>
      <c r="U15" s="46"/>
      <c r="V15" s="14"/>
    </row>
    <row r="16" spans="1:22" ht="24" customHeight="1">
      <c r="A16" s="34" t="s">
        <v>17</v>
      </c>
      <c r="E16" s="34"/>
      <c r="F16" s="42"/>
      <c r="H16" s="12"/>
      <c r="I16" s="12"/>
      <c r="J16" s="12"/>
      <c r="K16" s="12"/>
      <c r="L16" s="12"/>
      <c r="M16" s="15"/>
      <c r="N16" s="15"/>
      <c r="O16" s="44"/>
      <c r="P16" s="62"/>
      <c r="Q16" s="20"/>
      <c r="R16" s="62"/>
      <c r="S16" s="20"/>
      <c r="T16" s="62"/>
      <c r="U16" s="44"/>
      <c r="V16" s="62"/>
    </row>
    <row r="17" spans="1:22" ht="24" customHeight="1">
      <c r="A17" s="37" t="s">
        <v>21</v>
      </c>
      <c r="E17" s="34"/>
      <c r="F17" s="42"/>
      <c r="H17" s="12">
        <v>159933497</v>
      </c>
      <c r="I17" s="12"/>
      <c r="J17" s="12">
        <v>160813297</v>
      </c>
      <c r="K17" s="12"/>
      <c r="L17" s="12">
        <v>159933497</v>
      </c>
      <c r="M17" s="15"/>
      <c r="N17" s="12">
        <v>160813297</v>
      </c>
      <c r="O17" s="20"/>
      <c r="P17" s="62"/>
      <c r="Q17" s="20"/>
      <c r="R17" s="62"/>
      <c r="S17" s="20"/>
      <c r="T17" s="62"/>
      <c r="U17" s="44"/>
      <c r="V17" s="62"/>
    </row>
    <row r="18" spans="1:22" ht="24" customHeight="1">
      <c r="A18" s="37" t="s">
        <v>59</v>
      </c>
      <c r="F18" s="42"/>
      <c r="H18" s="12">
        <v>59118736</v>
      </c>
      <c r="I18" s="12"/>
      <c r="J18" s="12">
        <v>63194243</v>
      </c>
      <c r="K18" s="12"/>
      <c r="L18" s="12">
        <v>59118736</v>
      </c>
      <c r="M18" s="12"/>
      <c r="N18" s="12">
        <v>63194243</v>
      </c>
      <c r="O18" s="20"/>
      <c r="P18" s="62"/>
      <c r="Q18" s="20"/>
      <c r="R18" s="62"/>
      <c r="S18" s="20"/>
      <c r="T18" s="62"/>
      <c r="U18" s="20"/>
      <c r="V18" s="62"/>
    </row>
    <row r="19" spans="1:22" ht="24" customHeight="1">
      <c r="A19" s="37" t="s">
        <v>24</v>
      </c>
      <c r="F19" s="42"/>
      <c r="H19" s="12">
        <v>19263106</v>
      </c>
      <c r="I19" s="20"/>
      <c r="J19" s="12">
        <v>18021355</v>
      </c>
      <c r="K19" s="20"/>
      <c r="L19" s="12">
        <v>19263106</v>
      </c>
      <c r="M19" s="44"/>
      <c r="N19" s="12">
        <v>18021355</v>
      </c>
      <c r="O19" s="20"/>
      <c r="P19" s="62"/>
      <c r="Q19" s="20"/>
      <c r="R19" s="62"/>
      <c r="S19" s="20"/>
      <c r="T19" s="62"/>
      <c r="U19" s="44"/>
      <c r="V19" s="62"/>
    </row>
    <row r="20" spans="1:22" ht="24" customHeight="1">
      <c r="A20" s="37" t="s">
        <v>107</v>
      </c>
      <c r="F20" s="42"/>
      <c r="H20" s="213">
        <v>0</v>
      </c>
      <c r="I20" s="210"/>
      <c r="J20" s="213">
        <v>0</v>
      </c>
      <c r="K20" s="20"/>
      <c r="L20" s="12">
        <v>1020553</v>
      </c>
      <c r="M20" s="44"/>
      <c r="N20" s="12">
        <v>29581</v>
      </c>
      <c r="O20" s="20"/>
      <c r="P20" s="62"/>
      <c r="Q20" s="20"/>
      <c r="R20" s="62"/>
      <c r="S20" s="20"/>
      <c r="T20" s="20"/>
      <c r="U20" s="44"/>
      <c r="V20" s="20"/>
    </row>
    <row r="21" spans="1:22" ht="24" customHeight="1">
      <c r="A21" s="37" t="s">
        <v>31</v>
      </c>
      <c r="F21" s="42"/>
      <c r="H21" s="12">
        <v>2991448</v>
      </c>
      <c r="I21" s="20"/>
      <c r="J21" s="12">
        <v>2738617</v>
      </c>
      <c r="K21" s="20"/>
      <c r="L21" s="12">
        <v>2991448</v>
      </c>
      <c r="M21" s="44"/>
      <c r="N21" s="12">
        <v>2738617</v>
      </c>
      <c r="O21" s="20"/>
      <c r="P21" s="62"/>
      <c r="Q21" s="20"/>
      <c r="R21" s="62"/>
      <c r="S21" s="20"/>
      <c r="T21" s="20"/>
      <c r="U21" s="44"/>
      <c r="V21" s="20"/>
    </row>
    <row r="22" spans="1:22" ht="24" customHeight="1">
      <c r="A22" s="34" t="s">
        <v>18</v>
      </c>
      <c r="F22" s="42"/>
      <c r="H22" s="13">
        <f>SUM(H17:H21)</f>
        <v>241306787</v>
      </c>
      <c r="I22" s="14"/>
      <c r="J22" s="13">
        <f>SUM(J17:J21)</f>
        <v>244767512</v>
      </c>
      <c r="K22" s="14"/>
      <c r="L22" s="13">
        <f>SUM(L17:L21)</f>
        <v>242327340</v>
      </c>
      <c r="M22" s="46"/>
      <c r="N22" s="13">
        <f>SUM(N17:N21)</f>
        <v>244797093</v>
      </c>
      <c r="O22" s="14"/>
      <c r="P22" s="14"/>
      <c r="Q22" s="14"/>
      <c r="R22" s="14"/>
      <c r="S22" s="14"/>
      <c r="T22" s="14"/>
      <c r="U22" s="46"/>
      <c r="V22" s="14"/>
    </row>
    <row r="23" spans="1:22" ht="24" customHeight="1">
      <c r="E23" s="34"/>
      <c r="F23" s="42"/>
    </row>
    <row r="24" spans="1:22" ht="24" customHeight="1">
      <c r="A24" s="34" t="s">
        <v>172</v>
      </c>
      <c r="F24" s="47"/>
      <c r="H24" s="48">
        <v>-761839</v>
      </c>
      <c r="I24" s="14"/>
      <c r="J24" s="48">
        <v>-723087</v>
      </c>
      <c r="K24" s="14"/>
      <c r="L24" s="211">
        <v>0</v>
      </c>
      <c r="M24" s="212"/>
      <c r="N24" s="211">
        <v>0</v>
      </c>
      <c r="O24" s="14"/>
      <c r="P24" s="20"/>
      <c r="Q24" s="14"/>
      <c r="R24" s="20"/>
      <c r="S24" s="14"/>
      <c r="T24" s="20"/>
      <c r="U24" s="46"/>
      <c r="V24" s="20"/>
    </row>
    <row r="25" spans="1:22" ht="24" customHeight="1">
      <c r="A25" s="34"/>
      <c r="F25" s="47"/>
      <c r="H25" s="20"/>
      <c r="I25" s="14"/>
      <c r="J25" s="20"/>
      <c r="K25" s="14"/>
      <c r="L25" s="14"/>
      <c r="M25" s="46"/>
      <c r="N25" s="14"/>
      <c r="O25" s="14"/>
      <c r="P25" s="20"/>
      <c r="Q25" s="14"/>
      <c r="R25" s="20"/>
      <c r="S25" s="14"/>
      <c r="T25" s="20"/>
      <c r="U25" s="46"/>
      <c r="V25" s="20"/>
    </row>
    <row r="26" spans="1:22" ht="24" customHeight="1">
      <c r="A26" s="11" t="s">
        <v>119</v>
      </c>
      <c r="E26" s="34"/>
      <c r="F26" s="42"/>
      <c r="H26" s="50">
        <f>H14-H22+H24</f>
        <v>7287647</v>
      </c>
      <c r="I26" s="14"/>
      <c r="J26" s="50">
        <f>J14-J22+J24</f>
        <v>16814168</v>
      </c>
      <c r="K26" s="14"/>
      <c r="L26" s="50">
        <f>L14-L22+L24</f>
        <v>7028933</v>
      </c>
      <c r="M26" s="14"/>
      <c r="N26" s="50">
        <f>N14-N22+N24</f>
        <v>17507674</v>
      </c>
      <c r="O26" s="14"/>
      <c r="P26" s="14"/>
      <c r="Q26" s="14"/>
      <c r="R26" s="14"/>
      <c r="S26" s="14"/>
      <c r="T26" s="14"/>
      <c r="U26" s="14"/>
      <c r="V26" s="14"/>
    </row>
    <row r="27" spans="1:22" ht="24" customHeight="1">
      <c r="A27" s="37" t="s">
        <v>173</v>
      </c>
      <c r="E27" s="34"/>
      <c r="F27" s="42"/>
      <c r="H27" s="51">
        <v>713485</v>
      </c>
      <c r="I27" s="20"/>
      <c r="J27" s="51">
        <v>1721303</v>
      </c>
      <c r="K27" s="20"/>
      <c r="L27" s="52">
        <v>509375</v>
      </c>
      <c r="M27" s="20"/>
      <c r="N27" s="52">
        <v>1715386</v>
      </c>
      <c r="O27" s="53"/>
      <c r="P27" s="20"/>
      <c r="Q27" s="20"/>
      <c r="R27" s="62"/>
      <c r="S27" s="20"/>
      <c r="T27" s="20"/>
      <c r="U27" s="20"/>
      <c r="V27" s="20"/>
    </row>
    <row r="28" spans="1:22" ht="24" customHeight="1">
      <c r="E28" s="34"/>
      <c r="F28" s="42"/>
      <c r="H28" s="20"/>
      <c r="I28" s="20"/>
      <c r="J28" s="20"/>
      <c r="K28" s="20"/>
      <c r="L28" s="14"/>
      <c r="M28" s="20"/>
      <c r="N28" s="14"/>
      <c r="O28" s="53"/>
      <c r="P28" s="20"/>
      <c r="Q28" s="20"/>
      <c r="R28" s="20"/>
      <c r="S28" s="20"/>
      <c r="T28" s="20"/>
      <c r="U28" s="20"/>
      <c r="V28" s="20"/>
    </row>
    <row r="29" spans="1:22" ht="24" customHeight="1">
      <c r="A29" s="11" t="s">
        <v>132</v>
      </c>
      <c r="F29" s="42"/>
      <c r="H29" s="48">
        <f>H26-H27</f>
        <v>6574162</v>
      </c>
      <c r="I29" s="14"/>
      <c r="J29" s="48">
        <f>J26-J27</f>
        <v>15092865</v>
      </c>
      <c r="K29" s="14"/>
      <c r="L29" s="48">
        <f>+L26-L27</f>
        <v>6519558</v>
      </c>
      <c r="M29" s="14"/>
      <c r="N29" s="48">
        <f>N26-N27</f>
        <v>15792288</v>
      </c>
      <c r="O29" s="14"/>
      <c r="P29" s="14"/>
      <c r="Q29" s="14"/>
      <c r="R29" s="14"/>
      <c r="S29" s="14"/>
      <c r="T29" s="14"/>
      <c r="U29" s="14"/>
      <c r="V29" s="14"/>
    </row>
    <row r="30" spans="1:22" ht="24" customHeight="1">
      <c r="A30" s="34"/>
      <c r="F30" s="42"/>
      <c r="H30" s="14"/>
      <c r="I30" s="14"/>
      <c r="J30" s="55"/>
      <c r="K30" s="14"/>
      <c r="L30" s="14"/>
      <c r="M30" s="14"/>
      <c r="N30" s="55"/>
      <c r="O30" s="14"/>
      <c r="P30" s="14"/>
      <c r="Q30" s="14"/>
      <c r="R30" s="14"/>
      <c r="S30" s="14"/>
      <c r="T30" s="14"/>
      <c r="U30" s="14"/>
      <c r="V30" s="14"/>
    </row>
    <row r="31" spans="1:22" ht="24" customHeight="1">
      <c r="A31" s="34" t="s">
        <v>25</v>
      </c>
      <c r="B31" s="34"/>
      <c r="C31" s="34"/>
      <c r="D31" s="34"/>
      <c r="E31" s="35"/>
      <c r="F31" s="36"/>
      <c r="G31" s="36"/>
      <c r="H31" s="187"/>
      <c r="I31" s="36"/>
      <c r="J31" s="187"/>
      <c r="N31" s="202" t="str">
        <f>N1</f>
        <v>"ยังไม่ได้ตรวจสอบ"</v>
      </c>
      <c r="O31" s="38"/>
    </row>
    <row r="32" spans="1:22" ht="24" customHeight="1">
      <c r="A32" s="34" t="s">
        <v>82</v>
      </c>
      <c r="B32" s="34"/>
      <c r="C32" s="34"/>
      <c r="D32" s="34"/>
      <c r="E32" s="35"/>
      <c r="F32" s="36"/>
      <c r="G32" s="36"/>
      <c r="H32" s="187"/>
      <c r="I32" s="36"/>
      <c r="J32" s="187"/>
      <c r="K32" s="36"/>
      <c r="L32" s="34"/>
      <c r="M32" s="38"/>
      <c r="N32" s="202" t="str">
        <f>N2</f>
        <v>"สอบทานแล้ว"</v>
      </c>
      <c r="O32" s="38"/>
    </row>
    <row r="33" spans="1:22" ht="24" customHeight="1">
      <c r="A33" s="11" t="str">
        <f>A3</f>
        <v>สำหรับงวดหกเดือนสิ้นสุดวันที่ 30 มิถุนายน 2567</v>
      </c>
      <c r="B33" s="34"/>
      <c r="C33" s="34"/>
      <c r="D33" s="34"/>
      <c r="E33" s="35"/>
      <c r="F33" s="36"/>
      <c r="G33" s="36"/>
      <c r="H33" s="187"/>
      <c r="I33" s="36"/>
      <c r="J33" s="187"/>
      <c r="K33" s="36"/>
      <c r="L33" s="187"/>
      <c r="M33" s="36"/>
      <c r="N33" s="39"/>
      <c r="O33" s="39"/>
    </row>
    <row r="34" spans="1:22" ht="24" customHeight="1">
      <c r="A34" s="34"/>
      <c r="F34" s="36"/>
      <c r="G34" s="36"/>
      <c r="H34" s="236" t="s">
        <v>81</v>
      </c>
      <c r="I34" s="236"/>
      <c r="J34" s="236"/>
      <c r="K34" s="236"/>
      <c r="L34" s="236"/>
      <c r="M34" s="236"/>
      <c r="N34" s="236"/>
      <c r="O34" s="40"/>
      <c r="V34" s="38"/>
    </row>
    <row r="35" spans="1:22" ht="24" customHeight="1">
      <c r="F35" s="36"/>
      <c r="G35" s="36"/>
      <c r="H35" s="189"/>
      <c r="I35" s="189" t="s">
        <v>86</v>
      </c>
      <c r="J35" s="189"/>
      <c r="K35" s="189"/>
      <c r="L35" s="189"/>
      <c r="M35" s="189"/>
      <c r="N35" s="189"/>
      <c r="O35" s="39"/>
      <c r="P35" s="39"/>
      <c r="Q35" s="39"/>
      <c r="R35" s="39"/>
      <c r="S35" s="39"/>
      <c r="T35" s="39"/>
      <c r="U35" s="39"/>
      <c r="V35" s="39"/>
    </row>
    <row r="36" spans="1:22" ht="24" customHeight="1">
      <c r="E36" s="36"/>
      <c r="F36" s="36"/>
      <c r="G36" s="36"/>
      <c r="H36" s="188"/>
      <c r="I36" s="41" t="s">
        <v>26</v>
      </c>
      <c r="J36" s="188"/>
      <c r="K36" s="36"/>
      <c r="L36" s="237" t="s">
        <v>87</v>
      </c>
      <c r="M36" s="237"/>
      <c r="N36" s="237"/>
      <c r="O36" s="42"/>
      <c r="P36" s="39"/>
      <c r="Q36" s="42"/>
      <c r="R36" s="39"/>
      <c r="S36" s="36"/>
      <c r="T36" s="238"/>
      <c r="U36" s="238"/>
      <c r="V36" s="238"/>
    </row>
    <row r="37" spans="1:22" ht="24" customHeight="1">
      <c r="F37" s="41" t="s">
        <v>0</v>
      </c>
      <c r="G37" s="36"/>
      <c r="H37" s="190">
        <f>H8</f>
        <v>2567</v>
      </c>
      <c r="I37" s="42"/>
      <c r="J37" s="190">
        <f>J8</f>
        <v>2566</v>
      </c>
      <c r="L37" s="190">
        <f>L8</f>
        <v>2567</v>
      </c>
      <c r="M37" s="42"/>
      <c r="N37" s="190">
        <f>N8</f>
        <v>2566</v>
      </c>
      <c r="O37" s="42"/>
      <c r="P37" s="42"/>
      <c r="Q37" s="42"/>
      <c r="R37" s="42"/>
      <c r="T37" s="42"/>
      <c r="U37" s="42"/>
      <c r="V37" s="42"/>
    </row>
    <row r="38" spans="1:22" ht="24" customHeight="1">
      <c r="E38" s="34"/>
      <c r="F38" s="42"/>
      <c r="H38" s="15"/>
      <c r="I38" s="40"/>
      <c r="J38" s="15"/>
      <c r="K38" s="40"/>
      <c r="L38" s="15"/>
      <c r="M38" s="40"/>
      <c r="N38" s="15"/>
      <c r="P38" s="65"/>
      <c r="R38" s="65"/>
      <c r="T38" s="65"/>
      <c r="V38" s="65"/>
    </row>
    <row r="39" spans="1:22" ht="24" customHeight="1">
      <c r="A39" s="34" t="s">
        <v>169</v>
      </c>
      <c r="E39" s="34"/>
      <c r="F39" s="42">
        <v>10</v>
      </c>
      <c r="H39" s="44"/>
      <c r="I39" s="54"/>
      <c r="J39" s="54"/>
      <c r="K39" s="54"/>
      <c r="L39" s="44"/>
      <c r="M39" s="54"/>
      <c r="N39" s="54"/>
      <c r="O39" s="54"/>
      <c r="P39" s="63"/>
      <c r="Q39" s="54"/>
      <c r="R39" s="63"/>
      <c r="S39" s="54"/>
      <c r="T39" s="63"/>
      <c r="U39" s="54"/>
      <c r="V39" s="63"/>
    </row>
    <row r="40" spans="1:22" ht="24" customHeight="1">
      <c r="B40" s="37" t="s">
        <v>60</v>
      </c>
      <c r="E40" s="34"/>
      <c r="F40" s="42"/>
      <c r="H40" s="12"/>
      <c r="I40" s="12"/>
      <c r="J40" s="20"/>
      <c r="K40" s="12"/>
      <c r="L40" s="12"/>
      <c r="M40" s="54"/>
      <c r="N40" s="44"/>
      <c r="O40" s="44"/>
      <c r="P40" s="63"/>
      <c r="Q40" s="54"/>
      <c r="R40" s="63"/>
      <c r="S40" s="54"/>
      <c r="T40" s="63"/>
      <c r="U40" s="54"/>
      <c r="V40" s="63"/>
    </row>
    <row r="41" spans="1:22" ht="24" customHeight="1">
      <c r="C41" s="37" t="s">
        <v>77</v>
      </c>
      <c r="F41" s="42"/>
      <c r="H41" s="44"/>
      <c r="I41" s="54"/>
      <c r="J41" s="44"/>
      <c r="K41" s="54"/>
      <c r="L41" s="44"/>
      <c r="M41" s="54"/>
      <c r="N41" s="44"/>
      <c r="O41" s="44"/>
      <c r="P41" s="63"/>
      <c r="Q41" s="54"/>
      <c r="R41" s="63"/>
      <c r="S41" s="54"/>
      <c r="T41" s="63"/>
      <c r="U41" s="54"/>
      <c r="V41" s="63"/>
    </row>
    <row r="42" spans="1:22" ht="24" customHeight="1">
      <c r="C42" s="37" t="s">
        <v>63</v>
      </c>
      <c r="D42" s="37" t="s">
        <v>144</v>
      </c>
      <c r="E42" s="56"/>
      <c r="F42" s="42"/>
      <c r="H42" s="54">
        <v>-141169</v>
      </c>
      <c r="I42" s="54"/>
      <c r="J42" s="191">
        <v>152141</v>
      </c>
      <c r="K42" s="54"/>
      <c r="L42" s="213">
        <v>0</v>
      </c>
      <c r="M42" s="214"/>
      <c r="N42" s="215">
        <v>0</v>
      </c>
      <c r="O42" s="20"/>
      <c r="P42" s="66"/>
      <c r="Q42" s="54"/>
      <c r="R42" s="62"/>
      <c r="S42" s="54"/>
      <c r="T42" s="66"/>
      <c r="U42" s="54"/>
      <c r="V42" s="66"/>
    </row>
    <row r="43" spans="1:22" ht="24" customHeight="1">
      <c r="B43" s="37" t="s">
        <v>66</v>
      </c>
      <c r="E43" s="56"/>
      <c r="F43" s="42"/>
      <c r="H43" s="54"/>
      <c r="I43" s="54"/>
      <c r="J43" s="191"/>
      <c r="K43" s="54"/>
      <c r="L43" s="54"/>
      <c r="M43" s="54"/>
      <c r="N43" s="191"/>
      <c r="O43" s="54"/>
      <c r="P43" s="67"/>
      <c r="Q43" s="54"/>
      <c r="R43" s="67"/>
      <c r="S43" s="54"/>
      <c r="T43" s="67"/>
      <c r="U43" s="54"/>
      <c r="V43" s="67"/>
    </row>
    <row r="44" spans="1:22" ht="24" customHeight="1">
      <c r="C44" s="37" t="s">
        <v>77</v>
      </c>
      <c r="E44" s="56"/>
      <c r="F44" s="42"/>
      <c r="H44" s="54"/>
      <c r="I44" s="54"/>
      <c r="J44" s="191"/>
      <c r="K44" s="54"/>
      <c r="L44" s="54"/>
      <c r="M44" s="54"/>
      <c r="N44" s="191"/>
      <c r="O44" s="54"/>
      <c r="P44" s="67"/>
      <c r="Q44" s="54"/>
      <c r="R44" s="67"/>
      <c r="S44" s="54"/>
      <c r="T44" s="67"/>
      <c r="U44" s="54"/>
      <c r="V44" s="67"/>
    </row>
    <row r="45" spans="1:22" ht="24" customHeight="1">
      <c r="C45" s="37" t="s">
        <v>63</v>
      </c>
      <c r="D45" s="58" t="s">
        <v>125</v>
      </c>
      <c r="F45" s="42"/>
      <c r="H45" s="57"/>
      <c r="I45" s="54"/>
      <c r="J45" s="192"/>
      <c r="K45" s="54"/>
      <c r="L45" s="57"/>
      <c r="M45" s="54"/>
      <c r="N45" s="192"/>
      <c r="O45" s="57"/>
      <c r="P45" s="66"/>
      <c r="Q45" s="54"/>
      <c r="R45" s="66"/>
      <c r="S45" s="54"/>
      <c r="T45" s="66"/>
      <c r="U45" s="54"/>
      <c r="V45" s="66"/>
    </row>
    <row r="46" spans="1:22" ht="24" customHeight="1">
      <c r="D46" s="37" t="s">
        <v>98</v>
      </c>
      <c r="E46" s="58"/>
      <c r="F46" s="42"/>
      <c r="H46" s="54">
        <v>-6474497</v>
      </c>
      <c r="I46" s="54"/>
      <c r="J46" s="191">
        <v>452600</v>
      </c>
      <c r="K46" s="54"/>
      <c r="L46" s="54">
        <v>-6474497</v>
      </c>
      <c r="M46" s="54"/>
      <c r="N46" s="191">
        <v>452600</v>
      </c>
      <c r="O46" s="57"/>
      <c r="P46" s="66"/>
      <c r="Q46" s="54"/>
      <c r="R46" s="68"/>
      <c r="S46" s="54"/>
      <c r="T46" s="66"/>
      <c r="U46" s="54"/>
      <c r="V46" s="66"/>
    </row>
    <row r="47" spans="1:22" ht="24" customHeight="1">
      <c r="C47" s="37" t="s">
        <v>63</v>
      </c>
      <c r="D47" s="58" t="s">
        <v>110</v>
      </c>
      <c r="F47" s="42"/>
      <c r="H47" s="54"/>
      <c r="I47" s="54"/>
      <c r="J47" s="191"/>
      <c r="K47" s="54"/>
      <c r="L47" s="54"/>
      <c r="M47" s="54"/>
      <c r="N47" s="191"/>
      <c r="O47" s="57"/>
      <c r="P47" s="66"/>
      <c r="Q47" s="54"/>
      <c r="R47" s="68"/>
      <c r="S47" s="54"/>
      <c r="T47" s="66"/>
      <c r="U47" s="54"/>
      <c r="V47" s="66"/>
    </row>
    <row r="48" spans="1:22" ht="24" customHeight="1">
      <c r="D48" s="37" t="s">
        <v>111</v>
      </c>
      <c r="E48" s="58"/>
      <c r="F48" s="42"/>
      <c r="H48" s="54">
        <v>1946392</v>
      </c>
      <c r="I48" s="54"/>
      <c r="J48" s="191">
        <v>4322998</v>
      </c>
      <c r="K48" s="54"/>
      <c r="L48" s="54">
        <v>1946392</v>
      </c>
      <c r="M48" s="54"/>
      <c r="N48" s="191">
        <v>4322998</v>
      </c>
      <c r="O48" s="57"/>
      <c r="P48" s="66"/>
      <c r="Q48" s="54"/>
      <c r="R48" s="68"/>
      <c r="S48" s="54"/>
      <c r="T48" s="66"/>
      <c r="U48" s="54"/>
      <c r="V48" s="66"/>
    </row>
    <row r="49" spans="1:22" ht="24" customHeight="1">
      <c r="A49" s="34" t="s">
        <v>145</v>
      </c>
      <c r="E49" s="34"/>
      <c r="F49" s="47"/>
      <c r="H49" s="184">
        <f>SUM(H42:H48)</f>
        <v>-4669274</v>
      </c>
      <c r="I49" s="49"/>
      <c r="J49" s="184">
        <f>SUM(J42:J48)</f>
        <v>4927739</v>
      </c>
      <c r="K49" s="49"/>
      <c r="L49" s="184">
        <f>SUM(L42:L48)</f>
        <v>-4528105</v>
      </c>
      <c r="M49" s="49"/>
      <c r="N49" s="184">
        <f>SUM(N42:N48)</f>
        <v>4775598</v>
      </c>
      <c r="O49" s="49"/>
      <c r="P49" s="64"/>
      <c r="Q49" s="49"/>
      <c r="R49" s="64"/>
      <c r="S49" s="49"/>
      <c r="T49" s="64"/>
      <c r="U49" s="49"/>
      <c r="V49" s="64"/>
    </row>
    <row r="50" spans="1:22" ht="24" customHeight="1">
      <c r="E50" s="34"/>
      <c r="F50" s="42"/>
      <c r="H50" s="46"/>
      <c r="I50" s="49"/>
      <c r="J50" s="46"/>
      <c r="K50" s="49"/>
      <c r="L50" s="14"/>
      <c r="M50" s="49"/>
      <c r="N50" s="14"/>
      <c r="O50" s="46"/>
      <c r="P50" s="46"/>
      <c r="Q50" s="49"/>
      <c r="R50" s="46"/>
      <c r="S50" s="49"/>
      <c r="T50" s="46"/>
      <c r="U50" s="49"/>
      <c r="V50" s="46"/>
    </row>
    <row r="51" spans="1:22" ht="24" customHeight="1" thickBot="1">
      <c r="A51" s="34" t="s">
        <v>143</v>
      </c>
      <c r="H51" s="185">
        <f>SUM(H29+H49)</f>
        <v>1904888</v>
      </c>
      <c r="I51" s="49"/>
      <c r="J51" s="185">
        <f>SUM(J29+J49)</f>
        <v>20020604</v>
      </c>
      <c r="K51" s="49"/>
      <c r="L51" s="185">
        <f>SUM(L29+L49)</f>
        <v>1991453</v>
      </c>
      <c r="M51" s="59"/>
      <c r="N51" s="185">
        <f>SUM(N29+N49)</f>
        <v>20567886</v>
      </c>
      <c r="O51" s="49"/>
      <c r="P51" s="64"/>
      <c r="Q51" s="49"/>
      <c r="R51" s="64"/>
      <c r="S51" s="49"/>
      <c r="T51" s="64"/>
      <c r="U51" s="59"/>
      <c r="V51" s="64"/>
    </row>
    <row r="52" spans="1:22" ht="24" customHeight="1" thickTop="1">
      <c r="A52" s="34"/>
      <c r="H52" s="14"/>
      <c r="I52" s="49"/>
      <c r="J52" s="14"/>
      <c r="K52" s="49"/>
      <c r="L52" s="49"/>
      <c r="M52" s="59"/>
      <c r="N52" s="193"/>
      <c r="O52" s="49"/>
      <c r="P52" s="14"/>
      <c r="Q52" s="49"/>
      <c r="R52" s="14"/>
      <c r="S52" s="49"/>
      <c r="T52" s="14"/>
      <c r="U52" s="59"/>
      <c r="V52" s="14"/>
    </row>
    <row r="53" spans="1:22" ht="24" customHeight="1" thickBot="1">
      <c r="A53" s="34" t="s">
        <v>142</v>
      </c>
      <c r="F53" s="42"/>
      <c r="H53" s="186">
        <f>H29/H55</f>
        <v>4.3971386529329144E-2</v>
      </c>
      <c r="I53" s="49"/>
      <c r="J53" s="186">
        <f>J29/J55</f>
        <v>0.1009488662965688</v>
      </c>
      <c r="K53" s="59"/>
      <c r="L53" s="186">
        <f>L29/L55</f>
        <v>4.360616681158451E-2</v>
      </c>
      <c r="M53" s="59"/>
      <c r="N53" s="186">
        <f>N29/N55</f>
        <v>0.10562696809577955</v>
      </c>
      <c r="O53" s="60"/>
      <c r="P53" s="64"/>
      <c r="Q53" s="49"/>
      <c r="R53" s="64"/>
      <c r="S53" s="59"/>
      <c r="T53" s="64"/>
      <c r="U53" s="59"/>
      <c r="V53" s="64"/>
    </row>
    <row r="54" spans="1:22" ht="24" customHeight="1" thickTop="1">
      <c r="A54" s="34"/>
      <c r="F54" s="42"/>
      <c r="H54" s="14"/>
      <c r="I54" s="49"/>
      <c r="J54" s="14"/>
      <c r="K54" s="59"/>
      <c r="L54" s="14"/>
      <c r="M54" s="59"/>
      <c r="N54" s="14"/>
      <c r="O54" s="60"/>
      <c r="P54" s="14"/>
      <c r="Q54" s="49"/>
      <c r="R54" s="14"/>
      <c r="S54" s="59"/>
      <c r="T54" s="14"/>
      <c r="U54" s="59"/>
      <c r="V54" s="14"/>
    </row>
    <row r="55" spans="1:22" ht="24" customHeight="1" thickBot="1">
      <c r="A55" s="34" t="s">
        <v>54</v>
      </c>
      <c r="H55" s="22">
        <v>149510000</v>
      </c>
      <c r="I55" s="61"/>
      <c r="J55" s="22">
        <v>149510000</v>
      </c>
      <c r="K55" s="61"/>
      <c r="L55" s="22">
        <v>149510000</v>
      </c>
      <c r="M55" s="61"/>
      <c r="N55" s="22">
        <v>149510000</v>
      </c>
      <c r="O55" s="14"/>
      <c r="P55" s="64"/>
      <c r="Q55" s="61"/>
      <c r="R55" s="64"/>
      <c r="S55" s="61"/>
      <c r="T55" s="64"/>
      <c r="U55" s="61"/>
      <c r="V55" s="64"/>
    </row>
    <row r="56" spans="1:22" ht="24" customHeight="1" thickTop="1">
      <c r="H56" s="20"/>
      <c r="I56" s="129"/>
      <c r="J56" s="20"/>
      <c r="K56" s="129"/>
      <c r="L56" s="20"/>
      <c r="M56" s="129"/>
      <c r="N56" s="20"/>
      <c r="O56" s="20"/>
    </row>
    <row r="57" spans="1:22" ht="24" customHeight="1">
      <c r="H57" s="4"/>
    </row>
    <row r="58" spans="1:22" ht="24" customHeight="1">
      <c r="H58" s="54"/>
    </row>
    <row r="59" spans="1:22" ht="24" customHeight="1">
      <c r="H59" s="54"/>
    </row>
    <row r="60" spans="1:22" ht="24" customHeight="1">
      <c r="L60" s="4"/>
    </row>
    <row r="61" spans="1:22" ht="24" customHeight="1">
      <c r="L61" s="206"/>
    </row>
    <row r="62" spans="1:22" ht="24" customHeight="1">
      <c r="L62" s="207"/>
    </row>
    <row r="63" spans="1:22" ht="24" customHeight="1">
      <c r="L63" s="207"/>
    </row>
  </sheetData>
  <mergeCells count="6">
    <mergeCell ref="H5:N5"/>
    <mergeCell ref="L7:N7"/>
    <mergeCell ref="T7:V7"/>
    <mergeCell ref="H34:N34"/>
    <mergeCell ref="L36:N36"/>
    <mergeCell ref="T36:V36"/>
  </mergeCells>
  <pageMargins left="0.74803149606299213" right="0.59055118110236227" top="0.74803149606299213" bottom="0.47244094488188981" header="0.31496062992125984" footer="0.31496062992125984"/>
  <pageSetup paperSize="9" scale="76" firstPageNumber="5" fitToHeight="0" orientation="portrait" useFirstPageNumber="1" r:id="rId1"/>
  <headerFooter>
    <oddFooter>&amp;L&amp;"Angsana New,Regular"&amp;15หมายเหตุประกอบข้อมูลทางการเงินระหว่างกาลแบบย่อเป็นส่วนหนึ่งของข้อมูลทางการเงินระหว่างกาลนี้&amp;R&amp;"Angsana New,Regular"&amp;14&amp;P</oddFooter>
  </headerFooter>
  <rowBreaks count="1" manualBreakCount="1">
    <brk id="3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47"/>
  <sheetViews>
    <sheetView view="pageBreakPreview" topLeftCell="A19" zoomScale="120" zoomScaleNormal="70" zoomScaleSheetLayoutView="120" zoomScalePageLayoutView="60" workbookViewId="0">
      <selection activeCell="J14" sqref="J14"/>
    </sheetView>
  </sheetViews>
  <sheetFormatPr defaultColWidth="9.453125" defaultRowHeight="23.5" customHeight="1"/>
  <cols>
    <col min="1" max="1" width="2.453125" style="69" customWidth="1"/>
    <col min="2" max="2" width="28.7265625" style="69" customWidth="1"/>
    <col min="3" max="3" width="1" style="69" customWidth="1"/>
    <col min="4" max="4" width="7.81640625" style="69" bestFit="1" customWidth="1"/>
    <col min="5" max="5" width="1" style="69" customWidth="1"/>
    <col min="6" max="6" width="13.54296875" style="69" customWidth="1"/>
    <col min="7" max="7" width="1" style="69" customWidth="1"/>
    <col min="8" max="8" width="13.54296875" style="69" customWidth="1"/>
    <col min="9" max="9" width="1" style="69" customWidth="1"/>
    <col min="10" max="10" width="13.54296875" style="69" customWidth="1"/>
    <col min="11" max="11" width="1" style="69" customWidth="1"/>
    <col min="12" max="12" width="16.453125" style="69" customWidth="1"/>
    <col min="13" max="13" width="1" style="69" customWidth="1"/>
    <col min="14" max="14" width="14.26953125" style="69" customWidth="1"/>
    <col min="15" max="15" width="1" style="69" customWidth="1"/>
    <col min="16" max="16" width="13.54296875" style="69" customWidth="1"/>
    <col min="17" max="17" width="1" style="69" customWidth="1"/>
    <col min="18" max="18" width="13.54296875" style="69" customWidth="1"/>
    <col min="19" max="19" width="1.08984375" style="69" customWidth="1"/>
    <col min="20" max="20" width="13.54296875" style="69" customWidth="1"/>
    <col min="21" max="21" width="1" style="69" customWidth="1"/>
    <col min="22" max="22" width="13.54296875" style="69" customWidth="1"/>
    <col min="23" max="23" width="14.54296875" style="4" customWidth="1"/>
    <col min="24" max="24" width="17.453125" style="69" customWidth="1"/>
    <col min="25" max="16384" width="9.453125" style="69"/>
  </cols>
  <sheetData>
    <row r="1" spans="1:24" ht="23.5" customHeight="1">
      <c r="A1" s="34" t="s">
        <v>25</v>
      </c>
      <c r="B1" s="34"/>
      <c r="C1" s="34"/>
      <c r="D1" s="34"/>
      <c r="E1" s="34"/>
      <c r="F1" s="37"/>
      <c r="G1" s="37"/>
      <c r="I1" s="140"/>
      <c r="J1" s="141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202" t="str">
        <f>'PL 6 M '!N1</f>
        <v>"ยังไม่ได้ตรวจสอบ"</v>
      </c>
    </row>
    <row r="2" spans="1:24" ht="23.5" customHeight="1">
      <c r="A2" s="34" t="s">
        <v>139</v>
      </c>
      <c r="B2" s="34"/>
      <c r="C2" s="35"/>
      <c r="D2" s="35"/>
      <c r="E2" s="35"/>
      <c r="F2" s="34"/>
      <c r="G2" s="38" t="s">
        <v>20</v>
      </c>
      <c r="I2" s="140"/>
      <c r="J2" s="141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202" t="str">
        <f>'PL 6 M '!N2</f>
        <v>"สอบทานแล้ว"</v>
      </c>
    </row>
    <row r="3" spans="1:24" ht="23.5" customHeight="1">
      <c r="A3" s="11" t="str">
        <f>'PL 6 M '!A3</f>
        <v>สำหรับงวดหกเดือนสิ้นสุดวันที่ 30 มิถุนายน 2567</v>
      </c>
      <c r="B3" s="34"/>
      <c r="C3" s="34"/>
      <c r="D3" s="34"/>
      <c r="E3" s="34"/>
      <c r="F3" s="34"/>
      <c r="G3" s="34"/>
      <c r="H3" s="70"/>
      <c r="I3" s="70"/>
      <c r="J3" s="141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4" ht="23.5" customHeight="1">
      <c r="B4" s="35"/>
      <c r="C4" s="34"/>
      <c r="D4" s="34"/>
      <c r="E4" s="34"/>
      <c r="F4" s="34"/>
      <c r="G4" s="34"/>
      <c r="H4" s="70"/>
      <c r="I4" s="70"/>
      <c r="J4" s="141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38"/>
    </row>
    <row r="5" spans="1:24" ht="23.5" customHeight="1">
      <c r="B5" s="70"/>
      <c r="C5" s="70"/>
      <c r="D5" s="70"/>
      <c r="E5" s="70"/>
      <c r="F5" s="239" t="s">
        <v>88</v>
      </c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</row>
    <row r="6" spans="1:24" ht="23.5" customHeight="1">
      <c r="B6" s="70"/>
      <c r="K6" s="70"/>
      <c r="L6" s="240" t="s">
        <v>36</v>
      </c>
      <c r="M6" s="240"/>
      <c r="N6" s="240"/>
      <c r="O6" s="240"/>
      <c r="P6" s="240"/>
      <c r="Q6" s="240"/>
      <c r="R6" s="240"/>
      <c r="S6" s="240"/>
      <c r="T6" s="240"/>
      <c r="U6" s="70"/>
      <c r="V6" s="70"/>
    </row>
    <row r="7" spans="1:24" ht="23.5" customHeight="1">
      <c r="B7" s="70"/>
      <c r="H7" s="70"/>
      <c r="I7" s="70"/>
      <c r="J7" s="70"/>
      <c r="K7" s="70"/>
      <c r="L7" s="70" t="s">
        <v>124</v>
      </c>
      <c r="M7" s="70"/>
      <c r="N7" s="70" t="s">
        <v>124</v>
      </c>
      <c r="O7" s="70"/>
      <c r="P7" s="70"/>
      <c r="Q7" s="70"/>
      <c r="R7" s="70"/>
      <c r="S7" s="70"/>
      <c r="T7" s="70"/>
      <c r="U7" s="70"/>
      <c r="V7" s="70"/>
    </row>
    <row r="8" spans="1:24" ht="23.5" customHeight="1">
      <c r="B8" s="70"/>
      <c r="K8" s="70"/>
      <c r="L8" s="70" t="s">
        <v>114</v>
      </c>
      <c r="M8" s="70"/>
      <c r="N8" s="70" t="s">
        <v>114</v>
      </c>
      <c r="O8" s="70"/>
      <c r="P8" s="70" t="s">
        <v>37</v>
      </c>
      <c r="Q8" s="70"/>
      <c r="R8" s="70" t="s">
        <v>115</v>
      </c>
      <c r="S8" s="70"/>
      <c r="T8" s="70" t="s">
        <v>34</v>
      </c>
      <c r="U8" s="70"/>
      <c r="V8" s="70"/>
    </row>
    <row r="9" spans="1:24" ht="23.5" customHeight="1">
      <c r="B9" s="70"/>
      <c r="D9" s="70"/>
      <c r="F9" s="70"/>
      <c r="G9" s="70"/>
      <c r="H9" s="239" t="s">
        <v>48</v>
      </c>
      <c r="I9" s="239"/>
      <c r="J9" s="239"/>
      <c r="K9" s="70"/>
      <c r="L9" s="70" t="s">
        <v>99</v>
      </c>
      <c r="M9" s="70"/>
      <c r="N9" s="70" t="s">
        <v>102</v>
      </c>
      <c r="O9" s="70"/>
      <c r="P9" s="70" t="s">
        <v>38</v>
      </c>
      <c r="Q9" s="70"/>
      <c r="R9" s="70" t="s">
        <v>106</v>
      </c>
      <c r="S9" s="70"/>
      <c r="T9" s="70" t="s">
        <v>50</v>
      </c>
      <c r="U9" s="70"/>
      <c r="V9" s="70"/>
    </row>
    <row r="10" spans="1:24" ht="23.5" customHeight="1">
      <c r="B10" s="70"/>
      <c r="C10" s="70"/>
      <c r="D10" s="70"/>
      <c r="E10" s="70"/>
      <c r="F10" s="70" t="s">
        <v>41</v>
      </c>
      <c r="G10" s="70"/>
      <c r="H10" s="70" t="s">
        <v>42</v>
      </c>
      <c r="I10" s="71"/>
      <c r="J10" s="70"/>
      <c r="K10" s="71"/>
      <c r="L10" s="70" t="s">
        <v>100</v>
      </c>
      <c r="M10" s="70"/>
      <c r="N10" s="70" t="s">
        <v>103</v>
      </c>
      <c r="O10" s="70"/>
      <c r="P10" s="71" t="s">
        <v>39</v>
      </c>
      <c r="Q10" s="71"/>
      <c r="R10" s="71" t="s">
        <v>117</v>
      </c>
      <c r="S10" s="71"/>
      <c r="T10" s="70" t="s">
        <v>51</v>
      </c>
      <c r="U10" s="71"/>
      <c r="V10" s="70" t="s">
        <v>43</v>
      </c>
      <c r="W10" s="33"/>
    </row>
    <row r="11" spans="1:24" ht="23.5" customHeight="1">
      <c r="B11" s="70"/>
      <c r="C11" s="70"/>
      <c r="D11" s="72" t="s">
        <v>0</v>
      </c>
      <c r="E11" s="70"/>
      <c r="F11" s="72" t="s">
        <v>44</v>
      </c>
      <c r="G11" s="70"/>
      <c r="H11" s="72" t="s">
        <v>45</v>
      </c>
      <c r="I11" s="71"/>
      <c r="J11" s="72" t="s">
        <v>49</v>
      </c>
      <c r="K11" s="71"/>
      <c r="L11" s="73" t="s">
        <v>101</v>
      </c>
      <c r="M11" s="74"/>
      <c r="N11" s="73" t="s">
        <v>104</v>
      </c>
      <c r="O11" s="74"/>
      <c r="P11" s="75" t="s">
        <v>40</v>
      </c>
      <c r="Q11" s="71"/>
      <c r="R11" s="75" t="s">
        <v>116</v>
      </c>
      <c r="S11" s="75"/>
      <c r="T11" s="72" t="s">
        <v>46</v>
      </c>
      <c r="U11" s="71"/>
      <c r="V11" s="72" t="s">
        <v>46</v>
      </c>
      <c r="W11" s="33"/>
    </row>
    <row r="12" spans="1:24" ht="23.5" customHeight="1">
      <c r="B12" s="70"/>
      <c r="C12" s="70"/>
      <c r="D12" s="70"/>
      <c r="E12" s="70"/>
      <c r="F12" s="70"/>
      <c r="G12" s="70"/>
      <c r="H12" s="70"/>
      <c r="I12" s="71"/>
      <c r="J12" s="70"/>
      <c r="K12" s="71"/>
      <c r="L12" s="74"/>
      <c r="M12" s="74"/>
      <c r="N12" s="74"/>
      <c r="O12" s="74"/>
      <c r="P12" s="71"/>
      <c r="Q12" s="71"/>
      <c r="R12" s="71"/>
      <c r="S12" s="71"/>
      <c r="T12" s="70"/>
      <c r="U12" s="71"/>
      <c r="V12" s="70"/>
      <c r="W12" s="33"/>
    </row>
    <row r="13" spans="1:24" ht="23.5" customHeight="1">
      <c r="A13" s="80" t="s">
        <v>134</v>
      </c>
      <c r="B13" s="80"/>
      <c r="C13" s="70"/>
      <c r="D13" s="70"/>
      <c r="E13" s="80"/>
      <c r="F13" s="82">
        <v>149510000</v>
      </c>
      <c r="G13" s="144"/>
      <c r="H13" s="82">
        <v>14951000</v>
      </c>
      <c r="I13" s="82"/>
      <c r="J13" s="82">
        <v>172147307</v>
      </c>
      <c r="K13" s="82"/>
      <c r="L13" s="82">
        <v>110262715</v>
      </c>
      <c r="M13" s="82"/>
      <c r="N13" s="82">
        <v>25290908</v>
      </c>
      <c r="O13" s="82"/>
      <c r="P13" s="82">
        <v>679392</v>
      </c>
      <c r="Q13" s="82"/>
      <c r="R13" s="219">
        <v>0</v>
      </c>
      <c r="S13" s="148"/>
      <c r="T13" s="146">
        <f>L13+N13+P13+R13</f>
        <v>136233015</v>
      </c>
      <c r="U13" s="82"/>
      <c r="V13" s="82">
        <f>+F13+H13+J13+T13</f>
        <v>472841322</v>
      </c>
      <c r="W13" s="33"/>
      <c r="X13" s="86"/>
    </row>
    <row r="14" spans="1:24" ht="23.5" customHeight="1">
      <c r="A14" s="80"/>
      <c r="B14" s="69" t="s">
        <v>108</v>
      </c>
      <c r="C14" s="70"/>
      <c r="D14" s="70"/>
      <c r="E14" s="80"/>
      <c r="F14" s="217">
        <v>0</v>
      </c>
      <c r="G14" s="144"/>
      <c r="H14" s="217">
        <v>0</v>
      </c>
      <c r="I14" s="82"/>
      <c r="J14" s="83">
        <v>1946392</v>
      </c>
      <c r="K14" s="82"/>
      <c r="L14" s="217">
        <v>0</v>
      </c>
      <c r="M14" s="82"/>
      <c r="N14" s="217">
        <v>0</v>
      </c>
      <c r="O14" s="82"/>
      <c r="P14" s="217">
        <v>0</v>
      </c>
      <c r="Q14" s="82"/>
      <c r="R14" s="142">
        <v>-1946392</v>
      </c>
      <c r="S14" s="148"/>
      <c r="T14" s="142">
        <f>L14+N14+P14+R14</f>
        <v>-1946392</v>
      </c>
      <c r="U14" s="82"/>
      <c r="V14" s="217">
        <f>+F14+H14+J14+T14</f>
        <v>0</v>
      </c>
      <c r="W14" s="33"/>
      <c r="X14" s="86"/>
    </row>
    <row r="15" spans="1:24" ht="23.5" customHeight="1">
      <c r="A15" s="80"/>
      <c r="B15" s="76" t="s">
        <v>160</v>
      </c>
      <c r="C15" s="100"/>
      <c r="D15" s="70">
        <v>14</v>
      </c>
      <c r="E15" s="80"/>
      <c r="F15" s="217">
        <v>0</v>
      </c>
      <c r="G15" s="144"/>
      <c r="H15" s="217">
        <v>0</v>
      </c>
      <c r="I15" s="82"/>
      <c r="J15" s="83">
        <v>-2990200</v>
      </c>
      <c r="K15" s="82"/>
      <c r="L15" s="217">
        <v>0</v>
      </c>
      <c r="M15" s="82"/>
      <c r="N15" s="217">
        <v>0</v>
      </c>
      <c r="O15" s="82"/>
      <c r="P15" s="228">
        <v>0</v>
      </c>
      <c r="Q15" s="229"/>
      <c r="R15" s="228">
        <v>0</v>
      </c>
      <c r="S15" s="230"/>
      <c r="T15" s="228">
        <f>L15+N15+P15+R15</f>
        <v>0</v>
      </c>
      <c r="U15" s="229"/>
      <c r="V15" s="228">
        <f>+F15+H15+J15+T15</f>
        <v>-2990200</v>
      </c>
      <c r="W15" s="33"/>
      <c r="X15" s="86"/>
    </row>
    <row r="16" spans="1:24" ht="23.5" customHeight="1">
      <c r="A16" s="79"/>
      <c r="B16" s="69" t="s">
        <v>132</v>
      </c>
      <c r="C16" s="77"/>
      <c r="D16" s="77"/>
      <c r="E16" s="77"/>
      <c r="F16" s="217">
        <v>0</v>
      </c>
      <c r="G16" s="77"/>
      <c r="H16" s="217">
        <v>0</v>
      </c>
      <c r="I16" s="145"/>
      <c r="J16" s="228">
        <v>6574162</v>
      </c>
      <c r="K16" s="217"/>
      <c r="L16" s="217">
        <v>0</v>
      </c>
      <c r="M16" s="145"/>
      <c r="N16" s="217">
        <v>0</v>
      </c>
      <c r="O16" s="145"/>
      <c r="P16" s="228">
        <v>0</v>
      </c>
      <c r="Q16" s="231"/>
      <c r="R16" s="228">
        <v>0</v>
      </c>
      <c r="S16" s="231"/>
      <c r="T16" s="228">
        <f>L16+N16+P16+R16</f>
        <v>0</v>
      </c>
      <c r="U16" s="232"/>
      <c r="V16" s="228">
        <f>+F16+H16+J16+T16</f>
        <v>6574162</v>
      </c>
      <c r="W16" s="33"/>
    </row>
    <row r="17" spans="1:24" ht="23.5" customHeight="1">
      <c r="A17" s="76"/>
      <c r="B17" s="69" t="s">
        <v>165</v>
      </c>
      <c r="C17" s="77"/>
      <c r="D17" s="77">
        <v>10</v>
      </c>
      <c r="E17" s="77"/>
      <c r="F17" s="217">
        <v>0</v>
      </c>
      <c r="G17" s="77"/>
      <c r="H17" s="217">
        <v>0</v>
      </c>
      <c r="I17" s="145"/>
      <c r="J17" s="217">
        <v>0</v>
      </c>
      <c r="K17" s="145"/>
      <c r="L17" s="228">
        <v>-6474497</v>
      </c>
      <c r="M17" s="217"/>
      <c r="N17" s="217">
        <v>0</v>
      </c>
      <c r="O17" s="217"/>
      <c r="P17" s="228">
        <v>-141169</v>
      </c>
      <c r="Q17" s="228"/>
      <c r="R17" s="228">
        <v>1946392</v>
      </c>
      <c r="S17" s="230"/>
      <c r="T17" s="228">
        <f>L17+N17+P17+R17</f>
        <v>-4669274</v>
      </c>
      <c r="U17" s="232"/>
      <c r="V17" s="228">
        <f>+F17+H17+J17+T17</f>
        <v>-4669274</v>
      </c>
      <c r="W17" s="33"/>
    </row>
    <row r="18" spans="1:24" ht="23.5" customHeight="1" thickBot="1">
      <c r="A18" s="80" t="s">
        <v>155</v>
      </c>
      <c r="B18" s="77"/>
      <c r="C18" s="77"/>
      <c r="D18" s="77"/>
      <c r="E18" s="77"/>
      <c r="F18" s="204">
        <f>SUM(F13:F17)</f>
        <v>149510000</v>
      </c>
      <c r="G18" s="147"/>
      <c r="H18" s="204">
        <f>SUM(H13:H17)</f>
        <v>14951000</v>
      </c>
      <c r="I18" s="148"/>
      <c r="J18" s="204">
        <f>SUM(J13:J17)</f>
        <v>177677661</v>
      </c>
      <c r="K18" s="148"/>
      <c r="L18" s="204">
        <f>SUM(L13:L17)</f>
        <v>103788218</v>
      </c>
      <c r="M18" s="148"/>
      <c r="N18" s="204">
        <f>SUM(N13:N17)</f>
        <v>25290908</v>
      </c>
      <c r="O18" s="146"/>
      <c r="P18" s="204">
        <f>SUM(P13:P17)</f>
        <v>538223</v>
      </c>
      <c r="Q18" s="148"/>
      <c r="R18" s="220">
        <f>SUM(R13:R17)</f>
        <v>0</v>
      </c>
      <c r="S18" s="145"/>
      <c r="T18" s="204">
        <f>SUM(T13:T17)</f>
        <v>129617349</v>
      </c>
      <c r="U18" s="149"/>
      <c r="V18" s="204">
        <f>SUM(V13:V17)</f>
        <v>471756010</v>
      </c>
      <c r="W18" s="179"/>
    </row>
    <row r="19" spans="1:24" ht="23.5" customHeight="1" thickTop="1">
      <c r="A19" s="80"/>
      <c r="B19" s="77"/>
      <c r="C19" s="77"/>
      <c r="D19" s="77"/>
      <c r="E19" s="77"/>
      <c r="F19" s="146"/>
      <c r="G19" s="147"/>
      <c r="H19" s="146"/>
      <c r="I19" s="148"/>
      <c r="J19" s="146"/>
      <c r="K19" s="148"/>
      <c r="L19" s="146"/>
      <c r="M19" s="148"/>
      <c r="N19" s="146"/>
      <c r="O19" s="146"/>
      <c r="P19" s="146"/>
      <c r="Q19" s="148"/>
      <c r="R19" s="146"/>
      <c r="S19" s="145"/>
      <c r="T19" s="146"/>
      <c r="U19" s="149"/>
      <c r="V19" s="146"/>
      <c r="W19" s="179"/>
    </row>
    <row r="20" spans="1:24" ht="23.5" customHeight="1">
      <c r="A20" s="80" t="s">
        <v>133</v>
      </c>
      <c r="B20" s="77"/>
      <c r="C20" s="77"/>
      <c r="D20" s="77"/>
      <c r="E20" s="77"/>
      <c r="F20" s="146">
        <v>149510000</v>
      </c>
      <c r="G20" s="147"/>
      <c r="H20" s="146">
        <v>14951000</v>
      </c>
      <c r="I20" s="148"/>
      <c r="J20" s="146">
        <v>149163520</v>
      </c>
      <c r="K20" s="148"/>
      <c r="L20" s="146">
        <v>117436969</v>
      </c>
      <c r="M20" s="148"/>
      <c r="N20" s="146">
        <v>23449428</v>
      </c>
      <c r="O20" s="146"/>
      <c r="P20" s="146">
        <v>676777</v>
      </c>
      <c r="Q20" s="148"/>
      <c r="R20" s="219">
        <v>0</v>
      </c>
      <c r="S20" s="145"/>
      <c r="T20" s="146">
        <f>L20+N20+P20+R20</f>
        <v>141563174</v>
      </c>
      <c r="U20" s="149"/>
      <c r="V20" s="131">
        <f>F20+H20+J20+T20</f>
        <v>455187694</v>
      </c>
      <c r="W20" s="179"/>
    </row>
    <row r="21" spans="1:24" s="76" customFormat="1" ht="23.5" customHeight="1">
      <c r="A21" s="69"/>
      <c r="B21" s="76" t="s">
        <v>108</v>
      </c>
      <c r="C21" s="77"/>
      <c r="D21" s="77"/>
      <c r="E21" s="81"/>
      <c r="F21" s="217">
        <v>0</v>
      </c>
      <c r="G21" s="83"/>
      <c r="H21" s="217">
        <v>0</v>
      </c>
      <c r="I21" s="83"/>
      <c r="J21" s="83">
        <v>4322998</v>
      </c>
      <c r="K21" s="83"/>
      <c r="L21" s="217">
        <v>0</v>
      </c>
      <c r="M21" s="83"/>
      <c r="N21" s="217">
        <v>0</v>
      </c>
      <c r="O21" s="83"/>
      <c r="P21" s="217">
        <v>0</v>
      </c>
      <c r="Q21" s="78"/>
      <c r="R21" s="83">
        <f>-J21</f>
        <v>-4322998</v>
      </c>
      <c r="S21" s="82"/>
      <c r="T21" s="142">
        <f>L21+N21+P21+R21</f>
        <v>-4322998</v>
      </c>
      <c r="U21" s="83"/>
      <c r="V21" s="217">
        <f>F21+H21+J21+T21</f>
        <v>0</v>
      </c>
      <c r="W21" s="142"/>
      <c r="X21" s="143"/>
    </row>
    <row r="22" spans="1:24" s="76" customFormat="1" ht="23.5" customHeight="1">
      <c r="A22" s="69"/>
      <c r="B22" s="76" t="s">
        <v>160</v>
      </c>
      <c r="C22" s="100"/>
      <c r="D22" s="70"/>
      <c r="E22" s="81"/>
      <c r="F22" s="217">
        <v>0</v>
      </c>
      <c r="G22" s="83"/>
      <c r="H22" s="217">
        <v>0</v>
      </c>
      <c r="I22" s="83"/>
      <c r="J22" s="83">
        <v>-2093125</v>
      </c>
      <c r="K22" s="83"/>
      <c r="L22" s="217">
        <v>0</v>
      </c>
      <c r="M22" s="83"/>
      <c r="N22" s="217">
        <v>0</v>
      </c>
      <c r="O22" s="83"/>
      <c r="P22" s="217">
        <v>0</v>
      </c>
      <c r="Q22" s="78"/>
      <c r="R22" s="217">
        <v>0</v>
      </c>
      <c r="S22" s="82"/>
      <c r="T22" s="217">
        <f t="shared" ref="T22:T23" si="0">L22+N22+P22+R22</f>
        <v>0</v>
      </c>
      <c r="U22" s="83"/>
      <c r="V22" s="217">
        <f>F22+H22+J22+T22</f>
        <v>-2093125</v>
      </c>
      <c r="W22" s="142"/>
      <c r="X22" s="143"/>
    </row>
    <row r="23" spans="1:24" ht="23.5" customHeight="1">
      <c r="A23" s="85"/>
      <c r="B23" s="69" t="s">
        <v>132</v>
      </c>
      <c r="C23" s="70"/>
      <c r="D23" s="70"/>
      <c r="E23" s="70"/>
      <c r="F23" s="217">
        <v>0</v>
      </c>
      <c r="G23" s="83"/>
      <c r="H23" s="217">
        <v>0</v>
      </c>
      <c r="I23" s="83"/>
      <c r="J23" s="83">
        <v>15092865</v>
      </c>
      <c r="K23" s="83"/>
      <c r="L23" s="217">
        <v>0</v>
      </c>
      <c r="M23" s="83"/>
      <c r="N23" s="217">
        <v>0</v>
      </c>
      <c r="O23" s="83"/>
      <c r="P23" s="217">
        <v>0</v>
      </c>
      <c r="Q23" s="83"/>
      <c r="R23" s="217">
        <v>0</v>
      </c>
      <c r="S23" s="83"/>
      <c r="T23" s="217">
        <f t="shared" si="0"/>
        <v>0</v>
      </c>
      <c r="U23" s="83"/>
      <c r="V23" s="142">
        <f>F23+H23+J23+T23</f>
        <v>15092865</v>
      </c>
      <c r="W23" s="33"/>
      <c r="X23" s="33"/>
    </row>
    <row r="24" spans="1:24" ht="23.5" customHeight="1">
      <c r="A24" s="85"/>
      <c r="B24" s="69" t="s">
        <v>175</v>
      </c>
      <c r="C24" s="70"/>
      <c r="D24" s="70">
        <v>10</v>
      </c>
      <c r="E24" s="70"/>
      <c r="F24" s="217">
        <v>0</v>
      </c>
      <c r="G24" s="83"/>
      <c r="H24" s="217">
        <v>0</v>
      </c>
      <c r="I24" s="83"/>
      <c r="J24" s="217">
        <v>0</v>
      </c>
      <c r="K24" s="83"/>
      <c r="L24" s="83">
        <v>452600</v>
      </c>
      <c r="M24" s="83"/>
      <c r="N24" s="217">
        <v>0</v>
      </c>
      <c r="O24" s="83"/>
      <c r="P24" s="83">
        <v>152141</v>
      </c>
      <c r="Q24" s="83"/>
      <c r="R24" s="83">
        <v>4322998</v>
      </c>
      <c r="S24" s="83"/>
      <c r="T24" s="142">
        <f>L24+N24+P24+R24</f>
        <v>4927739</v>
      </c>
      <c r="U24" s="83"/>
      <c r="V24" s="142">
        <f>F24+H24+J24+T24</f>
        <v>4927739</v>
      </c>
      <c r="W24" s="33"/>
      <c r="X24" s="33"/>
    </row>
    <row r="25" spans="1:24" ht="23.5" customHeight="1" thickBot="1">
      <c r="A25" s="80" t="s">
        <v>156</v>
      </c>
      <c r="B25" s="80"/>
      <c r="C25" s="70"/>
      <c r="D25" s="70"/>
      <c r="E25" s="80"/>
      <c r="F25" s="194">
        <f>SUM(F20:F24)</f>
        <v>149510000</v>
      </c>
      <c r="G25" s="83"/>
      <c r="H25" s="194">
        <f>SUM(H20:H24)</f>
        <v>14951000</v>
      </c>
      <c r="I25" s="83"/>
      <c r="J25" s="194">
        <f>SUM(J20:J24)</f>
        <v>166486258</v>
      </c>
      <c r="K25" s="83"/>
      <c r="L25" s="194">
        <f>SUM(L20:L24)</f>
        <v>117889569</v>
      </c>
      <c r="M25" s="83"/>
      <c r="N25" s="194">
        <f>SUM(N20:N24)</f>
        <v>23449428</v>
      </c>
      <c r="O25" s="83"/>
      <c r="P25" s="194">
        <f>SUM(P20:P24)</f>
        <v>828918</v>
      </c>
      <c r="Q25" s="83"/>
      <c r="R25" s="220">
        <f>SUM(R20:R24)</f>
        <v>0</v>
      </c>
      <c r="S25" s="83"/>
      <c r="T25" s="194">
        <f>SUM(T20:T24)</f>
        <v>142167915</v>
      </c>
      <c r="U25" s="83"/>
      <c r="V25" s="194">
        <f>SUM(V20:V24)</f>
        <v>473115173</v>
      </c>
      <c r="W25" s="178"/>
      <c r="X25" s="86"/>
    </row>
    <row r="26" spans="1:24" ht="23.5" customHeight="1" thickTop="1">
      <c r="A26" s="80"/>
      <c r="B26" s="80"/>
      <c r="C26" s="70"/>
      <c r="D26" s="70"/>
      <c r="E26" s="80"/>
      <c r="F26" s="82"/>
      <c r="G26" s="83"/>
      <c r="H26" s="82"/>
      <c r="I26" s="83"/>
      <c r="J26" s="82"/>
      <c r="K26" s="83"/>
      <c r="L26" s="82"/>
      <c r="M26" s="83"/>
      <c r="N26" s="82"/>
      <c r="O26" s="83"/>
      <c r="P26" s="82"/>
      <c r="Q26" s="83"/>
      <c r="S26" s="82"/>
      <c r="T26" s="82"/>
      <c r="U26" s="83"/>
      <c r="V26" s="82"/>
      <c r="W26" s="33"/>
      <c r="X26" s="86"/>
    </row>
    <row r="27" spans="1:24" s="124" customFormat="1" ht="23.5" customHeight="1">
      <c r="F27" s="125"/>
      <c r="H27" s="125"/>
      <c r="J27" s="125"/>
      <c r="R27" s="69"/>
      <c r="S27" s="69"/>
      <c r="T27" s="125"/>
      <c r="V27" s="125"/>
      <c r="W27" s="126"/>
    </row>
    <row r="28" spans="1:24" ht="23.5" customHeight="1">
      <c r="P28" s="121"/>
    </row>
    <row r="29" spans="1:24" ht="23.5" customHeight="1">
      <c r="P29" s="4"/>
    </row>
    <row r="30" spans="1:24" ht="23.5" customHeight="1">
      <c r="P30" s="86"/>
    </row>
    <row r="31" spans="1:24" ht="23.5" customHeight="1">
      <c r="P31" s="86"/>
    </row>
    <row r="32" spans="1:24" ht="23.5" customHeight="1">
      <c r="R32" s="82"/>
      <c r="S32" s="82"/>
    </row>
    <row r="33" spans="1:24" ht="23.5" customHeight="1">
      <c r="A33" s="80"/>
      <c r="B33" s="80"/>
      <c r="C33" s="70"/>
      <c r="D33" s="70"/>
      <c r="E33" s="80"/>
      <c r="F33" s="82"/>
      <c r="G33" s="144"/>
      <c r="H33" s="82"/>
      <c r="I33" s="82"/>
      <c r="J33" s="82"/>
      <c r="K33" s="82"/>
      <c r="L33" s="82"/>
      <c r="M33" s="82"/>
      <c r="N33" s="82"/>
      <c r="O33" s="82"/>
      <c r="P33" s="82"/>
      <c r="Q33" s="82"/>
      <c r="T33" s="82"/>
      <c r="U33" s="82"/>
      <c r="V33" s="82"/>
      <c r="W33" s="33"/>
      <c r="X33" s="86"/>
    </row>
    <row r="35" spans="1:24" ht="23.5" customHeight="1">
      <c r="P35" s="4"/>
    </row>
    <row r="36" spans="1:24" ht="23.5" customHeight="1">
      <c r="P36" s="86"/>
    </row>
    <row r="39" spans="1:24" ht="23.5" customHeight="1">
      <c r="A39" s="34"/>
    </row>
    <row r="45" spans="1:24" ht="23.5" customHeight="1">
      <c r="F45" s="70"/>
      <c r="G45" s="70"/>
      <c r="H45" s="241"/>
      <c r="I45" s="241"/>
      <c r="J45" s="241"/>
      <c r="K45" s="70"/>
      <c r="L45" s="70"/>
    </row>
    <row r="46" spans="1:24" ht="23.5" customHeight="1">
      <c r="F46" s="70"/>
      <c r="G46" s="70"/>
      <c r="H46" s="70"/>
      <c r="I46" s="71"/>
      <c r="J46" s="70"/>
      <c r="K46" s="71"/>
      <c r="L46" s="70"/>
    </row>
    <row r="47" spans="1:24" ht="23.5" customHeight="1">
      <c r="F47" s="70"/>
      <c r="G47" s="70"/>
      <c r="H47" s="70"/>
      <c r="I47" s="71"/>
      <c r="J47" s="70"/>
      <c r="K47" s="71"/>
      <c r="L47" s="74"/>
    </row>
  </sheetData>
  <mergeCells count="4">
    <mergeCell ref="F5:V5"/>
    <mergeCell ref="L6:T6"/>
    <mergeCell ref="H9:J9"/>
    <mergeCell ref="H45:J45"/>
  </mergeCells>
  <pageMargins left="0.74803149606299213" right="0.74803149606299213" top="0.74803149606299213" bottom="0.47244094488188981" header="0.31496062992125984" footer="0.31496062992125984"/>
  <pageSetup paperSize="9" scale="76" firstPageNumber="7" fitToHeight="0" orientation="landscape" useFirstPageNumber="1" r:id="rId1"/>
  <headerFooter>
    <oddFooter>&amp;L&amp;"Angsana New,Regular"&amp;14หมายเหตุประกอบข้อมูลทางการเงินระหว่างกาลแบบย่อเป็นส่วนหนึ่งของข้อมูลทางการเงินระหว่างกาลนี้&amp;R&amp;"Angsana New,Regular"&amp;14&amp;P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X115"/>
  <sheetViews>
    <sheetView view="pageBreakPreview" zoomScale="120" zoomScaleNormal="70" zoomScaleSheetLayoutView="120" zoomScalePageLayoutView="90" workbookViewId="0">
      <selection activeCell="J14" sqref="J14"/>
    </sheetView>
  </sheetViews>
  <sheetFormatPr defaultColWidth="9.453125" defaultRowHeight="24" customHeight="1"/>
  <cols>
    <col min="1" max="1" width="3.54296875" style="69" customWidth="1"/>
    <col min="2" max="2" width="29.36328125" style="69" customWidth="1"/>
    <col min="3" max="3" width="1.453125" style="69" customWidth="1"/>
    <col min="4" max="4" width="8.7265625" style="69" customWidth="1"/>
    <col min="5" max="5" width="1.08984375" style="69" customWidth="1"/>
    <col min="6" max="6" width="15.08984375" style="69" customWidth="1"/>
    <col min="7" max="7" width="1.08984375" style="69" customWidth="1"/>
    <col min="8" max="8" width="15.08984375" style="69" customWidth="1"/>
    <col min="9" max="9" width="1.08984375" style="69" customWidth="1"/>
    <col min="10" max="10" width="15.08984375" style="69" customWidth="1"/>
    <col min="11" max="11" width="1.08984375" style="69" customWidth="1"/>
    <col min="12" max="12" width="16.7265625" style="69" customWidth="1"/>
    <col min="13" max="13" width="1.08984375" style="69" customWidth="1"/>
    <col min="14" max="14" width="14.90625" style="69" customWidth="1"/>
    <col min="15" max="15" width="1.08984375" style="69" customWidth="1"/>
    <col min="16" max="16" width="15.08984375" style="69" customWidth="1"/>
    <col min="17" max="17" width="1.08984375" style="69" customWidth="1"/>
    <col min="18" max="18" width="15.08984375" style="69" customWidth="1"/>
    <col min="19" max="19" width="1.08984375" style="69" customWidth="1"/>
    <col min="20" max="20" width="15.08984375" style="69" customWidth="1"/>
    <col min="21" max="21" width="12.453125" style="69" bestFit="1" customWidth="1"/>
    <col min="22" max="22" width="10.453125" style="69" bestFit="1" customWidth="1"/>
    <col min="23" max="256" width="9.453125" style="69"/>
    <col min="257" max="257" width="43" style="69" customWidth="1"/>
    <col min="258" max="258" width="2.453125" style="69" customWidth="1"/>
    <col min="259" max="259" width="8.453125" style="69" customWidth="1"/>
    <col min="260" max="260" width="2.453125" style="69" customWidth="1"/>
    <col min="261" max="261" width="14.54296875" style="69" customWidth="1"/>
    <col min="262" max="262" width="1.453125" style="69" customWidth="1"/>
    <col min="263" max="263" width="15.54296875" style="69" customWidth="1"/>
    <col min="264" max="264" width="1.453125" style="69" customWidth="1"/>
    <col min="265" max="265" width="13.54296875" style="69" customWidth="1"/>
    <col min="266" max="266" width="2.453125" style="69" customWidth="1"/>
    <col min="267" max="267" width="13.54296875" style="69" customWidth="1"/>
    <col min="268" max="268" width="2.453125" style="69" customWidth="1"/>
    <col min="269" max="269" width="15" style="69" customWidth="1"/>
    <col min="270" max="270" width="2.453125" style="69" customWidth="1"/>
    <col min="271" max="271" width="13.54296875" style="69" customWidth="1"/>
    <col min="272" max="272" width="2.453125" style="69" customWidth="1"/>
    <col min="273" max="273" width="15.453125" style="69" customWidth="1"/>
    <col min="274" max="274" width="2.453125" style="69" customWidth="1"/>
    <col min="275" max="275" width="13.54296875" style="69" customWidth="1"/>
    <col min="276" max="276" width="15.54296875" style="69" bestFit="1" customWidth="1"/>
    <col min="277" max="277" width="12.453125" style="69" bestFit="1" customWidth="1"/>
    <col min="278" max="278" width="10.453125" style="69" bestFit="1" customWidth="1"/>
    <col min="279" max="512" width="9.453125" style="69"/>
    <col min="513" max="513" width="43" style="69" customWidth="1"/>
    <col min="514" max="514" width="2.453125" style="69" customWidth="1"/>
    <col min="515" max="515" width="8.453125" style="69" customWidth="1"/>
    <col min="516" max="516" width="2.453125" style="69" customWidth="1"/>
    <col min="517" max="517" width="14.54296875" style="69" customWidth="1"/>
    <col min="518" max="518" width="1.453125" style="69" customWidth="1"/>
    <col min="519" max="519" width="15.54296875" style="69" customWidth="1"/>
    <col min="520" max="520" width="1.453125" style="69" customWidth="1"/>
    <col min="521" max="521" width="13.54296875" style="69" customWidth="1"/>
    <col min="522" max="522" width="2.453125" style="69" customWidth="1"/>
    <col min="523" max="523" width="13.54296875" style="69" customWidth="1"/>
    <col min="524" max="524" width="2.453125" style="69" customWidth="1"/>
    <col min="525" max="525" width="15" style="69" customWidth="1"/>
    <col min="526" max="526" width="2.453125" style="69" customWidth="1"/>
    <col min="527" max="527" width="13.54296875" style="69" customWidth="1"/>
    <col min="528" max="528" width="2.453125" style="69" customWidth="1"/>
    <col min="529" max="529" width="15.453125" style="69" customWidth="1"/>
    <col min="530" max="530" width="2.453125" style="69" customWidth="1"/>
    <col min="531" max="531" width="13.54296875" style="69" customWidth="1"/>
    <col min="532" max="532" width="15.54296875" style="69" bestFit="1" customWidth="1"/>
    <col min="533" max="533" width="12.453125" style="69" bestFit="1" customWidth="1"/>
    <col min="534" max="534" width="10.453125" style="69" bestFit="1" customWidth="1"/>
    <col min="535" max="768" width="9.453125" style="69"/>
    <col min="769" max="769" width="43" style="69" customWidth="1"/>
    <col min="770" max="770" width="2.453125" style="69" customWidth="1"/>
    <col min="771" max="771" width="8.453125" style="69" customWidth="1"/>
    <col min="772" max="772" width="2.453125" style="69" customWidth="1"/>
    <col min="773" max="773" width="14.54296875" style="69" customWidth="1"/>
    <col min="774" max="774" width="1.453125" style="69" customWidth="1"/>
    <col min="775" max="775" width="15.54296875" style="69" customWidth="1"/>
    <col min="776" max="776" width="1.453125" style="69" customWidth="1"/>
    <col min="777" max="777" width="13.54296875" style="69" customWidth="1"/>
    <col min="778" max="778" width="2.453125" style="69" customWidth="1"/>
    <col min="779" max="779" width="13.54296875" style="69" customWidth="1"/>
    <col min="780" max="780" width="2.453125" style="69" customWidth="1"/>
    <col min="781" max="781" width="15" style="69" customWidth="1"/>
    <col min="782" max="782" width="2.453125" style="69" customWidth="1"/>
    <col min="783" max="783" width="13.54296875" style="69" customWidth="1"/>
    <col min="784" max="784" width="2.453125" style="69" customWidth="1"/>
    <col min="785" max="785" width="15.453125" style="69" customWidth="1"/>
    <col min="786" max="786" width="2.453125" style="69" customWidth="1"/>
    <col min="787" max="787" width="13.54296875" style="69" customWidth="1"/>
    <col min="788" max="788" width="15.54296875" style="69" bestFit="1" customWidth="1"/>
    <col min="789" max="789" width="12.453125" style="69" bestFit="1" customWidth="1"/>
    <col min="790" max="790" width="10.453125" style="69" bestFit="1" customWidth="1"/>
    <col min="791" max="1024" width="9.453125" style="69"/>
    <col min="1025" max="1025" width="43" style="69" customWidth="1"/>
    <col min="1026" max="1026" width="2.453125" style="69" customWidth="1"/>
    <col min="1027" max="1027" width="8.453125" style="69" customWidth="1"/>
    <col min="1028" max="1028" width="2.453125" style="69" customWidth="1"/>
    <col min="1029" max="1029" width="14.54296875" style="69" customWidth="1"/>
    <col min="1030" max="1030" width="1.453125" style="69" customWidth="1"/>
    <col min="1031" max="1031" width="15.54296875" style="69" customWidth="1"/>
    <col min="1032" max="1032" width="1.453125" style="69" customWidth="1"/>
    <col min="1033" max="1033" width="13.54296875" style="69" customWidth="1"/>
    <col min="1034" max="1034" width="2.453125" style="69" customWidth="1"/>
    <col min="1035" max="1035" width="13.54296875" style="69" customWidth="1"/>
    <col min="1036" max="1036" width="2.453125" style="69" customWidth="1"/>
    <col min="1037" max="1037" width="15" style="69" customWidth="1"/>
    <col min="1038" max="1038" width="2.453125" style="69" customWidth="1"/>
    <col min="1039" max="1039" width="13.54296875" style="69" customWidth="1"/>
    <col min="1040" max="1040" width="2.453125" style="69" customWidth="1"/>
    <col min="1041" max="1041" width="15.453125" style="69" customWidth="1"/>
    <col min="1042" max="1042" width="2.453125" style="69" customWidth="1"/>
    <col min="1043" max="1043" width="13.54296875" style="69" customWidth="1"/>
    <col min="1044" max="1044" width="15.54296875" style="69" bestFit="1" customWidth="1"/>
    <col min="1045" max="1045" width="12.453125" style="69" bestFit="1" customWidth="1"/>
    <col min="1046" max="1046" width="10.453125" style="69" bestFit="1" customWidth="1"/>
    <col min="1047" max="1280" width="9.453125" style="69"/>
    <col min="1281" max="1281" width="43" style="69" customWidth="1"/>
    <col min="1282" max="1282" width="2.453125" style="69" customWidth="1"/>
    <col min="1283" max="1283" width="8.453125" style="69" customWidth="1"/>
    <col min="1284" max="1284" width="2.453125" style="69" customWidth="1"/>
    <col min="1285" max="1285" width="14.54296875" style="69" customWidth="1"/>
    <col min="1286" max="1286" width="1.453125" style="69" customWidth="1"/>
    <col min="1287" max="1287" width="15.54296875" style="69" customWidth="1"/>
    <col min="1288" max="1288" width="1.453125" style="69" customWidth="1"/>
    <col min="1289" max="1289" width="13.54296875" style="69" customWidth="1"/>
    <col min="1290" max="1290" width="2.453125" style="69" customWidth="1"/>
    <col min="1291" max="1291" width="13.54296875" style="69" customWidth="1"/>
    <col min="1292" max="1292" width="2.453125" style="69" customWidth="1"/>
    <col min="1293" max="1293" width="15" style="69" customWidth="1"/>
    <col min="1294" max="1294" width="2.453125" style="69" customWidth="1"/>
    <col min="1295" max="1295" width="13.54296875" style="69" customWidth="1"/>
    <col min="1296" max="1296" width="2.453125" style="69" customWidth="1"/>
    <col min="1297" max="1297" width="15.453125" style="69" customWidth="1"/>
    <col min="1298" max="1298" width="2.453125" style="69" customWidth="1"/>
    <col min="1299" max="1299" width="13.54296875" style="69" customWidth="1"/>
    <col min="1300" max="1300" width="15.54296875" style="69" bestFit="1" customWidth="1"/>
    <col min="1301" max="1301" width="12.453125" style="69" bestFit="1" customWidth="1"/>
    <col min="1302" max="1302" width="10.453125" style="69" bestFit="1" customWidth="1"/>
    <col min="1303" max="1536" width="9.453125" style="69"/>
    <col min="1537" max="1537" width="43" style="69" customWidth="1"/>
    <col min="1538" max="1538" width="2.453125" style="69" customWidth="1"/>
    <col min="1539" max="1539" width="8.453125" style="69" customWidth="1"/>
    <col min="1540" max="1540" width="2.453125" style="69" customWidth="1"/>
    <col min="1541" max="1541" width="14.54296875" style="69" customWidth="1"/>
    <col min="1542" max="1542" width="1.453125" style="69" customWidth="1"/>
    <col min="1543" max="1543" width="15.54296875" style="69" customWidth="1"/>
    <col min="1544" max="1544" width="1.453125" style="69" customWidth="1"/>
    <col min="1545" max="1545" width="13.54296875" style="69" customWidth="1"/>
    <col min="1546" max="1546" width="2.453125" style="69" customWidth="1"/>
    <col min="1547" max="1547" width="13.54296875" style="69" customWidth="1"/>
    <col min="1548" max="1548" width="2.453125" style="69" customWidth="1"/>
    <col min="1549" max="1549" width="15" style="69" customWidth="1"/>
    <col min="1550" max="1550" width="2.453125" style="69" customWidth="1"/>
    <col min="1551" max="1551" width="13.54296875" style="69" customWidth="1"/>
    <col min="1552" max="1552" width="2.453125" style="69" customWidth="1"/>
    <col min="1553" max="1553" width="15.453125" style="69" customWidth="1"/>
    <col min="1554" max="1554" width="2.453125" style="69" customWidth="1"/>
    <col min="1555" max="1555" width="13.54296875" style="69" customWidth="1"/>
    <col min="1556" max="1556" width="15.54296875" style="69" bestFit="1" customWidth="1"/>
    <col min="1557" max="1557" width="12.453125" style="69" bestFit="1" customWidth="1"/>
    <col min="1558" max="1558" width="10.453125" style="69" bestFit="1" customWidth="1"/>
    <col min="1559" max="1792" width="9.453125" style="69"/>
    <col min="1793" max="1793" width="43" style="69" customWidth="1"/>
    <col min="1794" max="1794" width="2.453125" style="69" customWidth="1"/>
    <col min="1795" max="1795" width="8.453125" style="69" customWidth="1"/>
    <col min="1796" max="1796" width="2.453125" style="69" customWidth="1"/>
    <col min="1797" max="1797" width="14.54296875" style="69" customWidth="1"/>
    <col min="1798" max="1798" width="1.453125" style="69" customWidth="1"/>
    <col min="1799" max="1799" width="15.54296875" style="69" customWidth="1"/>
    <col min="1800" max="1800" width="1.453125" style="69" customWidth="1"/>
    <col min="1801" max="1801" width="13.54296875" style="69" customWidth="1"/>
    <col min="1802" max="1802" width="2.453125" style="69" customWidth="1"/>
    <col min="1803" max="1803" width="13.54296875" style="69" customWidth="1"/>
    <col min="1804" max="1804" width="2.453125" style="69" customWidth="1"/>
    <col min="1805" max="1805" width="15" style="69" customWidth="1"/>
    <col min="1806" max="1806" width="2.453125" style="69" customWidth="1"/>
    <col min="1807" max="1807" width="13.54296875" style="69" customWidth="1"/>
    <col min="1808" max="1808" width="2.453125" style="69" customWidth="1"/>
    <col min="1809" max="1809" width="15.453125" style="69" customWidth="1"/>
    <col min="1810" max="1810" width="2.453125" style="69" customWidth="1"/>
    <col min="1811" max="1811" width="13.54296875" style="69" customWidth="1"/>
    <col min="1812" max="1812" width="15.54296875" style="69" bestFit="1" customWidth="1"/>
    <col min="1813" max="1813" width="12.453125" style="69" bestFit="1" customWidth="1"/>
    <col min="1814" max="1814" width="10.453125" style="69" bestFit="1" customWidth="1"/>
    <col min="1815" max="2048" width="9.453125" style="69"/>
    <col min="2049" max="2049" width="43" style="69" customWidth="1"/>
    <col min="2050" max="2050" width="2.453125" style="69" customWidth="1"/>
    <col min="2051" max="2051" width="8.453125" style="69" customWidth="1"/>
    <col min="2052" max="2052" width="2.453125" style="69" customWidth="1"/>
    <col min="2053" max="2053" width="14.54296875" style="69" customWidth="1"/>
    <col min="2054" max="2054" width="1.453125" style="69" customWidth="1"/>
    <col min="2055" max="2055" width="15.54296875" style="69" customWidth="1"/>
    <col min="2056" max="2056" width="1.453125" style="69" customWidth="1"/>
    <col min="2057" max="2057" width="13.54296875" style="69" customWidth="1"/>
    <col min="2058" max="2058" width="2.453125" style="69" customWidth="1"/>
    <col min="2059" max="2059" width="13.54296875" style="69" customWidth="1"/>
    <col min="2060" max="2060" width="2.453125" style="69" customWidth="1"/>
    <col min="2061" max="2061" width="15" style="69" customWidth="1"/>
    <col min="2062" max="2062" width="2.453125" style="69" customWidth="1"/>
    <col min="2063" max="2063" width="13.54296875" style="69" customWidth="1"/>
    <col min="2064" max="2064" width="2.453125" style="69" customWidth="1"/>
    <col min="2065" max="2065" width="15.453125" style="69" customWidth="1"/>
    <col min="2066" max="2066" width="2.453125" style="69" customWidth="1"/>
    <col min="2067" max="2067" width="13.54296875" style="69" customWidth="1"/>
    <col min="2068" max="2068" width="15.54296875" style="69" bestFit="1" customWidth="1"/>
    <col min="2069" max="2069" width="12.453125" style="69" bestFit="1" customWidth="1"/>
    <col min="2070" max="2070" width="10.453125" style="69" bestFit="1" customWidth="1"/>
    <col min="2071" max="2304" width="9.453125" style="69"/>
    <col min="2305" max="2305" width="43" style="69" customWidth="1"/>
    <col min="2306" max="2306" width="2.453125" style="69" customWidth="1"/>
    <col min="2307" max="2307" width="8.453125" style="69" customWidth="1"/>
    <col min="2308" max="2308" width="2.453125" style="69" customWidth="1"/>
    <col min="2309" max="2309" width="14.54296875" style="69" customWidth="1"/>
    <col min="2310" max="2310" width="1.453125" style="69" customWidth="1"/>
    <col min="2311" max="2311" width="15.54296875" style="69" customWidth="1"/>
    <col min="2312" max="2312" width="1.453125" style="69" customWidth="1"/>
    <col min="2313" max="2313" width="13.54296875" style="69" customWidth="1"/>
    <col min="2314" max="2314" width="2.453125" style="69" customWidth="1"/>
    <col min="2315" max="2315" width="13.54296875" style="69" customWidth="1"/>
    <col min="2316" max="2316" width="2.453125" style="69" customWidth="1"/>
    <col min="2317" max="2317" width="15" style="69" customWidth="1"/>
    <col min="2318" max="2318" width="2.453125" style="69" customWidth="1"/>
    <col min="2319" max="2319" width="13.54296875" style="69" customWidth="1"/>
    <col min="2320" max="2320" width="2.453125" style="69" customWidth="1"/>
    <col min="2321" max="2321" width="15.453125" style="69" customWidth="1"/>
    <col min="2322" max="2322" width="2.453125" style="69" customWidth="1"/>
    <col min="2323" max="2323" width="13.54296875" style="69" customWidth="1"/>
    <col min="2324" max="2324" width="15.54296875" style="69" bestFit="1" customWidth="1"/>
    <col min="2325" max="2325" width="12.453125" style="69" bestFit="1" customWidth="1"/>
    <col min="2326" max="2326" width="10.453125" style="69" bestFit="1" customWidth="1"/>
    <col min="2327" max="2560" width="9.453125" style="69"/>
    <col min="2561" max="2561" width="43" style="69" customWidth="1"/>
    <col min="2562" max="2562" width="2.453125" style="69" customWidth="1"/>
    <col min="2563" max="2563" width="8.453125" style="69" customWidth="1"/>
    <col min="2564" max="2564" width="2.453125" style="69" customWidth="1"/>
    <col min="2565" max="2565" width="14.54296875" style="69" customWidth="1"/>
    <col min="2566" max="2566" width="1.453125" style="69" customWidth="1"/>
    <col min="2567" max="2567" width="15.54296875" style="69" customWidth="1"/>
    <col min="2568" max="2568" width="1.453125" style="69" customWidth="1"/>
    <col min="2569" max="2569" width="13.54296875" style="69" customWidth="1"/>
    <col min="2570" max="2570" width="2.453125" style="69" customWidth="1"/>
    <col min="2571" max="2571" width="13.54296875" style="69" customWidth="1"/>
    <col min="2572" max="2572" width="2.453125" style="69" customWidth="1"/>
    <col min="2573" max="2573" width="15" style="69" customWidth="1"/>
    <col min="2574" max="2574" width="2.453125" style="69" customWidth="1"/>
    <col min="2575" max="2575" width="13.54296875" style="69" customWidth="1"/>
    <col min="2576" max="2576" width="2.453125" style="69" customWidth="1"/>
    <col min="2577" max="2577" width="15.453125" style="69" customWidth="1"/>
    <col min="2578" max="2578" width="2.453125" style="69" customWidth="1"/>
    <col min="2579" max="2579" width="13.54296875" style="69" customWidth="1"/>
    <col min="2580" max="2580" width="15.54296875" style="69" bestFit="1" customWidth="1"/>
    <col min="2581" max="2581" width="12.453125" style="69" bestFit="1" customWidth="1"/>
    <col min="2582" max="2582" width="10.453125" style="69" bestFit="1" customWidth="1"/>
    <col min="2583" max="2816" width="9.453125" style="69"/>
    <col min="2817" max="2817" width="43" style="69" customWidth="1"/>
    <col min="2818" max="2818" width="2.453125" style="69" customWidth="1"/>
    <col min="2819" max="2819" width="8.453125" style="69" customWidth="1"/>
    <col min="2820" max="2820" width="2.453125" style="69" customWidth="1"/>
    <col min="2821" max="2821" width="14.54296875" style="69" customWidth="1"/>
    <col min="2822" max="2822" width="1.453125" style="69" customWidth="1"/>
    <col min="2823" max="2823" width="15.54296875" style="69" customWidth="1"/>
    <col min="2824" max="2824" width="1.453125" style="69" customWidth="1"/>
    <col min="2825" max="2825" width="13.54296875" style="69" customWidth="1"/>
    <col min="2826" max="2826" width="2.453125" style="69" customWidth="1"/>
    <col min="2827" max="2827" width="13.54296875" style="69" customWidth="1"/>
    <col min="2828" max="2828" width="2.453125" style="69" customWidth="1"/>
    <col min="2829" max="2829" width="15" style="69" customWidth="1"/>
    <col min="2830" max="2830" width="2.453125" style="69" customWidth="1"/>
    <col min="2831" max="2831" width="13.54296875" style="69" customWidth="1"/>
    <col min="2832" max="2832" width="2.453125" style="69" customWidth="1"/>
    <col min="2833" max="2833" width="15.453125" style="69" customWidth="1"/>
    <col min="2834" max="2834" width="2.453125" style="69" customWidth="1"/>
    <col min="2835" max="2835" width="13.54296875" style="69" customWidth="1"/>
    <col min="2836" max="2836" width="15.54296875" style="69" bestFit="1" customWidth="1"/>
    <col min="2837" max="2837" width="12.453125" style="69" bestFit="1" customWidth="1"/>
    <col min="2838" max="2838" width="10.453125" style="69" bestFit="1" customWidth="1"/>
    <col min="2839" max="3072" width="9.453125" style="69"/>
    <col min="3073" max="3073" width="43" style="69" customWidth="1"/>
    <col min="3074" max="3074" width="2.453125" style="69" customWidth="1"/>
    <col min="3075" max="3075" width="8.453125" style="69" customWidth="1"/>
    <col min="3076" max="3076" width="2.453125" style="69" customWidth="1"/>
    <col min="3077" max="3077" width="14.54296875" style="69" customWidth="1"/>
    <col min="3078" max="3078" width="1.453125" style="69" customWidth="1"/>
    <col min="3079" max="3079" width="15.54296875" style="69" customWidth="1"/>
    <col min="3080" max="3080" width="1.453125" style="69" customWidth="1"/>
    <col min="3081" max="3081" width="13.54296875" style="69" customWidth="1"/>
    <col min="3082" max="3082" width="2.453125" style="69" customWidth="1"/>
    <col min="3083" max="3083" width="13.54296875" style="69" customWidth="1"/>
    <col min="3084" max="3084" width="2.453125" style="69" customWidth="1"/>
    <col min="3085" max="3085" width="15" style="69" customWidth="1"/>
    <col min="3086" max="3086" width="2.453125" style="69" customWidth="1"/>
    <col min="3087" max="3087" width="13.54296875" style="69" customWidth="1"/>
    <col min="3088" max="3088" width="2.453125" style="69" customWidth="1"/>
    <col min="3089" max="3089" width="15.453125" style="69" customWidth="1"/>
    <col min="3090" max="3090" width="2.453125" style="69" customWidth="1"/>
    <col min="3091" max="3091" width="13.54296875" style="69" customWidth="1"/>
    <col min="3092" max="3092" width="15.54296875" style="69" bestFit="1" customWidth="1"/>
    <col min="3093" max="3093" width="12.453125" style="69" bestFit="1" customWidth="1"/>
    <col min="3094" max="3094" width="10.453125" style="69" bestFit="1" customWidth="1"/>
    <col min="3095" max="3328" width="9.453125" style="69"/>
    <col min="3329" max="3329" width="43" style="69" customWidth="1"/>
    <col min="3330" max="3330" width="2.453125" style="69" customWidth="1"/>
    <col min="3331" max="3331" width="8.453125" style="69" customWidth="1"/>
    <col min="3332" max="3332" width="2.453125" style="69" customWidth="1"/>
    <col min="3333" max="3333" width="14.54296875" style="69" customWidth="1"/>
    <col min="3334" max="3334" width="1.453125" style="69" customWidth="1"/>
    <col min="3335" max="3335" width="15.54296875" style="69" customWidth="1"/>
    <col min="3336" max="3336" width="1.453125" style="69" customWidth="1"/>
    <col min="3337" max="3337" width="13.54296875" style="69" customWidth="1"/>
    <col min="3338" max="3338" width="2.453125" style="69" customWidth="1"/>
    <col min="3339" max="3339" width="13.54296875" style="69" customWidth="1"/>
    <col min="3340" max="3340" width="2.453125" style="69" customWidth="1"/>
    <col min="3341" max="3341" width="15" style="69" customWidth="1"/>
    <col min="3342" max="3342" width="2.453125" style="69" customWidth="1"/>
    <col min="3343" max="3343" width="13.54296875" style="69" customWidth="1"/>
    <col min="3344" max="3344" width="2.453125" style="69" customWidth="1"/>
    <col min="3345" max="3345" width="15.453125" style="69" customWidth="1"/>
    <col min="3346" max="3346" width="2.453125" style="69" customWidth="1"/>
    <col min="3347" max="3347" width="13.54296875" style="69" customWidth="1"/>
    <col min="3348" max="3348" width="15.54296875" style="69" bestFit="1" customWidth="1"/>
    <col min="3349" max="3349" width="12.453125" style="69" bestFit="1" customWidth="1"/>
    <col min="3350" max="3350" width="10.453125" style="69" bestFit="1" customWidth="1"/>
    <col min="3351" max="3584" width="9.453125" style="69"/>
    <col min="3585" max="3585" width="43" style="69" customWidth="1"/>
    <col min="3586" max="3586" width="2.453125" style="69" customWidth="1"/>
    <col min="3587" max="3587" width="8.453125" style="69" customWidth="1"/>
    <col min="3588" max="3588" width="2.453125" style="69" customWidth="1"/>
    <col min="3589" max="3589" width="14.54296875" style="69" customWidth="1"/>
    <col min="3590" max="3590" width="1.453125" style="69" customWidth="1"/>
    <col min="3591" max="3591" width="15.54296875" style="69" customWidth="1"/>
    <col min="3592" max="3592" width="1.453125" style="69" customWidth="1"/>
    <col min="3593" max="3593" width="13.54296875" style="69" customWidth="1"/>
    <col min="3594" max="3594" width="2.453125" style="69" customWidth="1"/>
    <col min="3595" max="3595" width="13.54296875" style="69" customWidth="1"/>
    <col min="3596" max="3596" width="2.453125" style="69" customWidth="1"/>
    <col min="3597" max="3597" width="15" style="69" customWidth="1"/>
    <col min="3598" max="3598" width="2.453125" style="69" customWidth="1"/>
    <col min="3599" max="3599" width="13.54296875" style="69" customWidth="1"/>
    <col min="3600" max="3600" width="2.453125" style="69" customWidth="1"/>
    <col min="3601" max="3601" width="15.453125" style="69" customWidth="1"/>
    <col min="3602" max="3602" width="2.453125" style="69" customWidth="1"/>
    <col min="3603" max="3603" width="13.54296875" style="69" customWidth="1"/>
    <col min="3604" max="3604" width="15.54296875" style="69" bestFit="1" customWidth="1"/>
    <col min="3605" max="3605" width="12.453125" style="69" bestFit="1" customWidth="1"/>
    <col min="3606" max="3606" width="10.453125" style="69" bestFit="1" customWidth="1"/>
    <col min="3607" max="3840" width="9.453125" style="69"/>
    <col min="3841" max="3841" width="43" style="69" customWidth="1"/>
    <col min="3842" max="3842" width="2.453125" style="69" customWidth="1"/>
    <col min="3843" max="3843" width="8.453125" style="69" customWidth="1"/>
    <col min="3844" max="3844" width="2.453125" style="69" customWidth="1"/>
    <col min="3845" max="3845" width="14.54296875" style="69" customWidth="1"/>
    <col min="3846" max="3846" width="1.453125" style="69" customWidth="1"/>
    <col min="3847" max="3847" width="15.54296875" style="69" customWidth="1"/>
    <col min="3848" max="3848" width="1.453125" style="69" customWidth="1"/>
    <col min="3849" max="3849" width="13.54296875" style="69" customWidth="1"/>
    <col min="3850" max="3850" width="2.453125" style="69" customWidth="1"/>
    <col min="3851" max="3851" width="13.54296875" style="69" customWidth="1"/>
    <col min="3852" max="3852" width="2.453125" style="69" customWidth="1"/>
    <col min="3853" max="3853" width="15" style="69" customWidth="1"/>
    <col min="3854" max="3854" width="2.453125" style="69" customWidth="1"/>
    <col min="3855" max="3855" width="13.54296875" style="69" customWidth="1"/>
    <col min="3856" max="3856" width="2.453125" style="69" customWidth="1"/>
    <col min="3857" max="3857" width="15.453125" style="69" customWidth="1"/>
    <col min="3858" max="3858" width="2.453125" style="69" customWidth="1"/>
    <col min="3859" max="3859" width="13.54296875" style="69" customWidth="1"/>
    <col min="3860" max="3860" width="15.54296875" style="69" bestFit="1" customWidth="1"/>
    <col min="3861" max="3861" width="12.453125" style="69" bestFit="1" customWidth="1"/>
    <col min="3862" max="3862" width="10.453125" style="69" bestFit="1" customWidth="1"/>
    <col min="3863" max="4096" width="9.453125" style="69"/>
    <col min="4097" max="4097" width="43" style="69" customWidth="1"/>
    <col min="4098" max="4098" width="2.453125" style="69" customWidth="1"/>
    <col min="4099" max="4099" width="8.453125" style="69" customWidth="1"/>
    <col min="4100" max="4100" width="2.453125" style="69" customWidth="1"/>
    <col min="4101" max="4101" width="14.54296875" style="69" customWidth="1"/>
    <col min="4102" max="4102" width="1.453125" style="69" customWidth="1"/>
    <col min="4103" max="4103" width="15.54296875" style="69" customWidth="1"/>
    <col min="4104" max="4104" width="1.453125" style="69" customWidth="1"/>
    <col min="4105" max="4105" width="13.54296875" style="69" customWidth="1"/>
    <col min="4106" max="4106" width="2.453125" style="69" customWidth="1"/>
    <col min="4107" max="4107" width="13.54296875" style="69" customWidth="1"/>
    <col min="4108" max="4108" width="2.453125" style="69" customWidth="1"/>
    <col min="4109" max="4109" width="15" style="69" customWidth="1"/>
    <col min="4110" max="4110" width="2.453125" style="69" customWidth="1"/>
    <col min="4111" max="4111" width="13.54296875" style="69" customWidth="1"/>
    <col min="4112" max="4112" width="2.453125" style="69" customWidth="1"/>
    <col min="4113" max="4113" width="15.453125" style="69" customWidth="1"/>
    <col min="4114" max="4114" width="2.453125" style="69" customWidth="1"/>
    <col min="4115" max="4115" width="13.54296875" style="69" customWidth="1"/>
    <col min="4116" max="4116" width="15.54296875" style="69" bestFit="1" customWidth="1"/>
    <col min="4117" max="4117" width="12.453125" style="69" bestFit="1" customWidth="1"/>
    <col min="4118" max="4118" width="10.453125" style="69" bestFit="1" customWidth="1"/>
    <col min="4119" max="4352" width="9.453125" style="69"/>
    <col min="4353" max="4353" width="43" style="69" customWidth="1"/>
    <col min="4354" max="4354" width="2.453125" style="69" customWidth="1"/>
    <col min="4355" max="4355" width="8.453125" style="69" customWidth="1"/>
    <col min="4356" max="4356" width="2.453125" style="69" customWidth="1"/>
    <col min="4357" max="4357" width="14.54296875" style="69" customWidth="1"/>
    <col min="4358" max="4358" width="1.453125" style="69" customWidth="1"/>
    <col min="4359" max="4359" width="15.54296875" style="69" customWidth="1"/>
    <col min="4360" max="4360" width="1.453125" style="69" customWidth="1"/>
    <col min="4361" max="4361" width="13.54296875" style="69" customWidth="1"/>
    <col min="4362" max="4362" width="2.453125" style="69" customWidth="1"/>
    <col min="4363" max="4363" width="13.54296875" style="69" customWidth="1"/>
    <col min="4364" max="4364" width="2.453125" style="69" customWidth="1"/>
    <col min="4365" max="4365" width="15" style="69" customWidth="1"/>
    <col min="4366" max="4366" width="2.453125" style="69" customWidth="1"/>
    <col min="4367" max="4367" width="13.54296875" style="69" customWidth="1"/>
    <col min="4368" max="4368" width="2.453125" style="69" customWidth="1"/>
    <col min="4369" max="4369" width="15.453125" style="69" customWidth="1"/>
    <col min="4370" max="4370" width="2.453125" style="69" customWidth="1"/>
    <col min="4371" max="4371" width="13.54296875" style="69" customWidth="1"/>
    <col min="4372" max="4372" width="15.54296875" style="69" bestFit="1" customWidth="1"/>
    <col min="4373" max="4373" width="12.453125" style="69" bestFit="1" customWidth="1"/>
    <col min="4374" max="4374" width="10.453125" style="69" bestFit="1" customWidth="1"/>
    <col min="4375" max="4608" width="9.453125" style="69"/>
    <col min="4609" max="4609" width="43" style="69" customWidth="1"/>
    <col min="4610" max="4610" width="2.453125" style="69" customWidth="1"/>
    <col min="4611" max="4611" width="8.453125" style="69" customWidth="1"/>
    <col min="4612" max="4612" width="2.453125" style="69" customWidth="1"/>
    <col min="4613" max="4613" width="14.54296875" style="69" customWidth="1"/>
    <col min="4614" max="4614" width="1.453125" style="69" customWidth="1"/>
    <col min="4615" max="4615" width="15.54296875" style="69" customWidth="1"/>
    <col min="4616" max="4616" width="1.453125" style="69" customWidth="1"/>
    <col min="4617" max="4617" width="13.54296875" style="69" customWidth="1"/>
    <col min="4618" max="4618" width="2.453125" style="69" customWidth="1"/>
    <col min="4619" max="4619" width="13.54296875" style="69" customWidth="1"/>
    <col min="4620" max="4620" width="2.453125" style="69" customWidth="1"/>
    <col min="4621" max="4621" width="15" style="69" customWidth="1"/>
    <col min="4622" max="4622" width="2.453125" style="69" customWidth="1"/>
    <col min="4623" max="4623" width="13.54296875" style="69" customWidth="1"/>
    <col min="4624" max="4624" width="2.453125" style="69" customWidth="1"/>
    <col min="4625" max="4625" width="15.453125" style="69" customWidth="1"/>
    <col min="4626" max="4626" width="2.453125" style="69" customWidth="1"/>
    <col min="4627" max="4627" width="13.54296875" style="69" customWidth="1"/>
    <col min="4628" max="4628" width="15.54296875" style="69" bestFit="1" customWidth="1"/>
    <col min="4629" max="4629" width="12.453125" style="69" bestFit="1" customWidth="1"/>
    <col min="4630" max="4630" width="10.453125" style="69" bestFit="1" customWidth="1"/>
    <col min="4631" max="4864" width="9.453125" style="69"/>
    <col min="4865" max="4865" width="43" style="69" customWidth="1"/>
    <col min="4866" max="4866" width="2.453125" style="69" customWidth="1"/>
    <col min="4867" max="4867" width="8.453125" style="69" customWidth="1"/>
    <col min="4868" max="4868" width="2.453125" style="69" customWidth="1"/>
    <col min="4869" max="4869" width="14.54296875" style="69" customWidth="1"/>
    <col min="4870" max="4870" width="1.453125" style="69" customWidth="1"/>
    <col min="4871" max="4871" width="15.54296875" style="69" customWidth="1"/>
    <col min="4872" max="4872" width="1.453125" style="69" customWidth="1"/>
    <col min="4873" max="4873" width="13.54296875" style="69" customWidth="1"/>
    <col min="4874" max="4874" width="2.453125" style="69" customWidth="1"/>
    <col min="4875" max="4875" width="13.54296875" style="69" customWidth="1"/>
    <col min="4876" max="4876" width="2.453125" style="69" customWidth="1"/>
    <col min="4877" max="4877" width="15" style="69" customWidth="1"/>
    <col min="4878" max="4878" width="2.453125" style="69" customWidth="1"/>
    <col min="4879" max="4879" width="13.54296875" style="69" customWidth="1"/>
    <col min="4880" max="4880" width="2.453125" style="69" customWidth="1"/>
    <col min="4881" max="4881" width="15.453125" style="69" customWidth="1"/>
    <col min="4882" max="4882" width="2.453125" style="69" customWidth="1"/>
    <col min="4883" max="4883" width="13.54296875" style="69" customWidth="1"/>
    <col min="4884" max="4884" width="15.54296875" style="69" bestFit="1" customWidth="1"/>
    <col min="4885" max="4885" width="12.453125" style="69" bestFit="1" customWidth="1"/>
    <col min="4886" max="4886" width="10.453125" style="69" bestFit="1" customWidth="1"/>
    <col min="4887" max="5120" width="9.453125" style="69"/>
    <col min="5121" max="5121" width="43" style="69" customWidth="1"/>
    <col min="5122" max="5122" width="2.453125" style="69" customWidth="1"/>
    <col min="5123" max="5123" width="8.453125" style="69" customWidth="1"/>
    <col min="5124" max="5124" width="2.453125" style="69" customWidth="1"/>
    <col min="5125" max="5125" width="14.54296875" style="69" customWidth="1"/>
    <col min="5126" max="5126" width="1.453125" style="69" customWidth="1"/>
    <col min="5127" max="5127" width="15.54296875" style="69" customWidth="1"/>
    <col min="5128" max="5128" width="1.453125" style="69" customWidth="1"/>
    <col min="5129" max="5129" width="13.54296875" style="69" customWidth="1"/>
    <col min="5130" max="5130" width="2.453125" style="69" customWidth="1"/>
    <col min="5131" max="5131" width="13.54296875" style="69" customWidth="1"/>
    <col min="5132" max="5132" width="2.453125" style="69" customWidth="1"/>
    <col min="5133" max="5133" width="15" style="69" customWidth="1"/>
    <col min="5134" max="5134" width="2.453125" style="69" customWidth="1"/>
    <col min="5135" max="5135" width="13.54296875" style="69" customWidth="1"/>
    <col min="5136" max="5136" width="2.453125" style="69" customWidth="1"/>
    <col min="5137" max="5137" width="15.453125" style="69" customWidth="1"/>
    <col min="5138" max="5138" width="2.453125" style="69" customWidth="1"/>
    <col min="5139" max="5139" width="13.54296875" style="69" customWidth="1"/>
    <col min="5140" max="5140" width="15.54296875" style="69" bestFit="1" customWidth="1"/>
    <col min="5141" max="5141" width="12.453125" style="69" bestFit="1" customWidth="1"/>
    <col min="5142" max="5142" width="10.453125" style="69" bestFit="1" customWidth="1"/>
    <col min="5143" max="5376" width="9.453125" style="69"/>
    <col min="5377" max="5377" width="43" style="69" customWidth="1"/>
    <col min="5378" max="5378" width="2.453125" style="69" customWidth="1"/>
    <col min="5379" max="5379" width="8.453125" style="69" customWidth="1"/>
    <col min="5380" max="5380" width="2.453125" style="69" customWidth="1"/>
    <col min="5381" max="5381" width="14.54296875" style="69" customWidth="1"/>
    <col min="5382" max="5382" width="1.453125" style="69" customWidth="1"/>
    <col min="5383" max="5383" width="15.54296875" style="69" customWidth="1"/>
    <col min="5384" max="5384" width="1.453125" style="69" customWidth="1"/>
    <col min="5385" max="5385" width="13.54296875" style="69" customWidth="1"/>
    <col min="5386" max="5386" width="2.453125" style="69" customWidth="1"/>
    <col min="5387" max="5387" width="13.54296875" style="69" customWidth="1"/>
    <col min="5388" max="5388" width="2.453125" style="69" customWidth="1"/>
    <col min="5389" max="5389" width="15" style="69" customWidth="1"/>
    <col min="5390" max="5390" width="2.453125" style="69" customWidth="1"/>
    <col min="5391" max="5391" width="13.54296875" style="69" customWidth="1"/>
    <col min="5392" max="5392" width="2.453125" style="69" customWidth="1"/>
    <col min="5393" max="5393" width="15.453125" style="69" customWidth="1"/>
    <col min="5394" max="5394" width="2.453125" style="69" customWidth="1"/>
    <col min="5395" max="5395" width="13.54296875" style="69" customWidth="1"/>
    <col min="5396" max="5396" width="15.54296875" style="69" bestFit="1" customWidth="1"/>
    <col min="5397" max="5397" width="12.453125" style="69" bestFit="1" customWidth="1"/>
    <col min="5398" max="5398" width="10.453125" style="69" bestFit="1" customWidth="1"/>
    <col min="5399" max="5632" width="9.453125" style="69"/>
    <col min="5633" max="5633" width="43" style="69" customWidth="1"/>
    <col min="5634" max="5634" width="2.453125" style="69" customWidth="1"/>
    <col min="5635" max="5635" width="8.453125" style="69" customWidth="1"/>
    <col min="5636" max="5636" width="2.453125" style="69" customWidth="1"/>
    <col min="5637" max="5637" width="14.54296875" style="69" customWidth="1"/>
    <col min="5638" max="5638" width="1.453125" style="69" customWidth="1"/>
    <col min="5639" max="5639" width="15.54296875" style="69" customWidth="1"/>
    <col min="5640" max="5640" width="1.453125" style="69" customWidth="1"/>
    <col min="5641" max="5641" width="13.54296875" style="69" customWidth="1"/>
    <col min="5642" max="5642" width="2.453125" style="69" customWidth="1"/>
    <col min="5643" max="5643" width="13.54296875" style="69" customWidth="1"/>
    <col min="5644" max="5644" width="2.453125" style="69" customWidth="1"/>
    <col min="5645" max="5645" width="15" style="69" customWidth="1"/>
    <col min="5646" max="5646" width="2.453125" style="69" customWidth="1"/>
    <col min="5647" max="5647" width="13.54296875" style="69" customWidth="1"/>
    <col min="5648" max="5648" width="2.453125" style="69" customWidth="1"/>
    <col min="5649" max="5649" width="15.453125" style="69" customWidth="1"/>
    <col min="5650" max="5650" width="2.453125" style="69" customWidth="1"/>
    <col min="5651" max="5651" width="13.54296875" style="69" customWidth="1"/>
    <col min="5652" max="5652" width="15.54296875" style="69" bestFit="1" customWidth="1"/>
    <col min="5653" max="5653" width="12.453125" style="69" bestFit="1" customWidth="1"/>
    <col min="5654" max="5654" width="10.453125" style="69" bestFit="1" customWidth="1"/>
    <col min="5655" max="5888" width="9.453125" style="69"/>
    <col min="5889" max="5889" width="43" style="69" customWidth="1"/>
    <col min="5890" max="5890" width="2.453125" style="69" customWidth="1"/>
    <col min="5891" max="5891" width="8.453125" style="69" customWidth="1"/>
    <col min="5892" max="5892" width="2.453125" style="69" customWidth="1"/>
    <col min="5893" max="5893" width="14.54296875" style="69" customWidth="1"/>
    <col min="5894" max="5894" width="1.453125" style="69" customWidth="1"/>
    <col min="5895" max="5895" width="15.54296875" style="69" customWidth="1"/>
    <col min="5896" max="5896" width="1.453125" style="69" customWidth="1"/>
    <col min="5897" max="5897" width="13.54296875" style="69" customWidth="1"/>
    <col min="5898" max="5898" width="2.453125" style="69" customWidth="1"/>
    <col min="5899" max="5899" width="13.54296875" style="69" customWidth="1"/>
    <col min="5900" max="5900" width="2.453125" style="69" customWidth="1"/>
    <col min="5901" max="5901" width="15" style="69" customWidth="1"/>
    <col min="5902" max="5902" width="2.453125" style="69" customWidth="1"/>
    <col min="5903" max="5903" width="13.54296875" style="69" customWidth="1"/>
    <col min="5904" max="5904" width="2.453125" style="69" customWidth="1"/>
    <col min="5905" max="5905" width="15.453125" style="69" customWidth="1"/>
    <col min="5906" max="5906" width="2.453125" style="69" customWidth="1"/>
    <col min="5907" max="5907" width="13.54296875" style="69" customWidth="1"/>
    <col min="5908" max="5908" width="15.54296875" style="69" bestFit="1" customWidth="1"/>
    <col min="5909" max="5909" width="12.453125" style="69" bestFit="1" customWidth="1"/>
    <col min="5910" max="5910" width="10.453125" style="69" bestFit="1" customWidth="1"/>
    <col min="5911" max="6144" width="9.453125" style="69"/>
    <col min="6145" max="6145" width="43" style="69" customWidth="1"/>
    <col min="6146" max="6146" width="2.453125" style="69" customWidth="1"/>
    <col min="6147" max="6147" width="8.453125" style="69" customWidth="1"/>
    <col min="6148" max="6148" width="2.453125" style="69" customWidth="1"/>
    <col min="6149" max="6149" width="14.54296875" style="69" customWidth="1"/>
    <col min="6150" max="6150" width="1.453125" style="69" customWidth="1"/>
    <col min="6151" max="6151" width="15.54296875" style="69" customWidth="1"/>
    <col min="6152" max="6152" width="1.453125" style="69" customWidth="1"/>
    <col min="6153" max="6153" width="13.54296875" style="69" customWidth="1"/>
    <col min="6154" max="6154" width="2.453125" style="69" customWidth="1"/>
    <col min="6155" max="6155" width="13.54296875" style="69" customWidth="1"/>
    <col min="6156" max="6156" width="2.453125" style="69" customWidth="1"/>
    <col min="6157" max="6157" width="15" style="69" customWidth="1"/>
    <col min="6158" max="6158" width="2.453125" style="69" customWidth="1"/>
    <col min="6159" max="6159" width="13.54296875" style="69" customWidth="1"/>
    <col min="6160" max="6160" width="2.453125" style="69" customWidth="1"/>
    <col min="6161" max="6161" width="15.453125" style="69" customWidth="1"/>
    <col min="6162" max="6162" width="2.453125" style="69" customWidth="1"/>
    <col min="6163" max="6163" width="13.54296875" style="69" customWidth="1"/>
    <col min="6164" max="6164" width="15.54296875" style="69" bestFit="1" customWidth="1"/>
    <col min="6165" max="6165" width="12.453125" style="69" bestFit="1" customWidth="1"/>
    <col min="6166" max="6166" width="10.453125" style="69" bestFit="1" customWidth="1"/>
    <col min="6167" max="6400" width="9.453125" style="69"/>
    <col min="6401" max="6401" width="43" style="69" customWidth="1"/>
    <col min="6402" max="6402" width="2.453125" style="69" customWidth="1"/>
    <col min="6403" max="6403" width="8.453125" style="69" customWidth="1"/>
    <col min="6404" max="6404" width="2.453125" style="69" customWidth="1"/>
    <col min="6405" max="6405" width="14.54296875" style="69" customWidth="1"/>
    <col min="6406" max="6406" width="1.453125" style="69" customWidth="1"/>
    <col min="6407" max="6407" width="15.54296875" style="69" customWidth="1"/>
    <col min="6408" max="6408" width="1.453125" style="69" customWidth="1"/>
    <col min="6409" max="6409" width="13.54296875" style="69" customWidth="1"/>
    <col min="6410" max="6410" width="2.453125" style="69" customWidth="1"/>
    <col min="6411" max="6411" width="13.54296875" style="69" customWidth="1"/>
    <col min="6412" max="6412" width="2.453125" style="69" customWidth="1"/>
    <col min="6413" max="6413" width="15" style="69" customWidth="1"/>
    <col min="6414" max="6414" width="2.453125" style="69" customWidth="1"/>
    <col min="6415" max="6415" width="13.54296875" style="69" customWidth="1"/>
    <col min="6416" max="6416" width="2.453125" style="69" customWidth="1"/>
    <col min="6417" max="6417" width="15.453125" style="69" customWidth="1"/>
    <col min="6418" max="6418" width="2.453125" style="69" customWidth="1"/>
    <col min="6419" max="6419" width="13.54296875" style="69" customWidth="1"/>
    <col min="6420" max="6420" width="15.54296875" style="69" bestFit="1" customWidth="1"/>
    <col min="6421" max="6421" width="12.453125" style="69" bestFit="1" customWidth="1"/>
    <col min="6422" max="6422" width="10.453125" style="69" bestFit="1" customWidth="1"/>
    <col min="6423" max="6656" width="9.453125" style="69"/>
    <col min="6657" max="6657" width="43" style="69" customWidth="1"/>
    <col min="6658" max="6658" width="2.453125" style="69" customWidth="1"/>
    <col min="6659" max="6659" width="8.453125" style="69" customWidth="1"/>
    <col min="6660" max="6660" width="2.453125" style="69" customWidth="1"/>
    <col min="6661" max="6661" width="14.54296875" style="69" customWidth="1"/>
    <col min="6662" max="6662" width="1.453125" style="69" customWidth="1"/>
    <col min="6663" max="6663" width="15.54296875" style="69" customWidth="1"/>
    <col min="6664" max="6664" width="1.453125" style="69" customWidth="1"/>
    <col min="6665" max="6665" width="13.54296875" style="69" customWidth="1"/>
    <col min="6666" max="6666" width="2.453125" style="69" customWidth="1"/>
    <col min="6667" max="6667" width="13.54296875" style="69" customWidth="1"/>
    <col min="6668" max="6668" width="2.453125" style="69" customWidth="1"/>
    <col min="6669" max="6669" width="15" style="69" customWidth="1"/>
    <col min="6670" max="6670" width="2.453125" style="69" customWidth="1"/>
    <col min="6671" max="6671" width="13.54296875" style="69" customWidth="1"/>
    <col min="6672" max="6672" width="2.453125" style="69" customWidth="1"/>
    <col min="6673" max="6673" width="15.453125" style="69" customWidth="1"/>
    <col min="6674" max="6674" width="2.453125" style="69" customWidth="1"/>
    <col min="6675" max="6675" width="13.54296875" style="69" customWidth="1"/>
    <col min="6676" max="6676" width="15.54296875" style="69" bestFit="1" customWidth="1"/>
    <col min="6677" max="6677" width="12.453125" style="69" bestFit="1" customWidth="1"/>
    <col min="6678" max="6678" width="10.453125" style="69" bestFit="1" customWidth="1"/>
    <col min="6679" max="6912" width="9.453125" style="69"/>
    <col min="6913" max="6913" width="43" style="69" customWidth="1"/>
    <col min="6914" max="6914" width="2.453125" style="69" customWidth="1"/>
    <col min="6915" max="6915" width="8.453125" style="69" customWidth="1"/>
    <col min="6916" max="6916" width="2.453125" style="69" customWidth="1"/>
    <col min="6917" max="6917" width="14.54296875" style="69" customWidth="1"/>
    <col min="6918" max="6918" width="1.453125" style="69" customWidth="1"/>
    <col min="6919" max="6919" width="15.54296875" style="69" customWidth="1"/>
    <col min="6920" max="6920" width="1.453125" style="69" customWidth="1"/>
    <col min="6921" max="6921" width="13.54296875" style="69" customWidth="1"/>
    <col min="6922" max="6922" width="2.453125" style="69" customWidth="1"/>
    <col min="6923" max="6923" width="13.54296875" style="69" customWidth="1"/>
    <col min="6924" max="6924" width="2.453125" style="69" customWidth="1"/>
    <col min="6925" max="6925" width="15" style="69" customWidth="1"/>
    <col min="6926" max="6926" width="2.453125" style="69" customWidth="1"/>
    <col min="6927" max="6927" width="13.54296875" style="69" customWidth="1"/>
    <col min="6928" max="6928" width="2.453125" style="69" customWidth="1"/>
    <col min="6929" max="6929" width="15.453125" style="69" customWidth="1"/>
    <col min="6930" max="6930" width="2.453125" style="69" customWidth="1"/>
    <col min="6931" max="6931" width="13.54296875" style="69" customWidth="1"/>
    <col min="6932" max="6932" width="15.54296875" style="69" bestFit="1" customWidth="1"/>
    <col min="6933" max="6933" width="12.453125" style="69" bestFit="1" customWidth="1"/>
    <col min="6934" max="6934" width="10.453125" style="69" bestFit="1" customWidth="1"/>
    <col min="6935" max="7168" width="9.453125" style="69"/>
    <col min="7169" max="7169" width="43" style="69" customWidth="1"/>
    <col min="7170" max="7170" width="2.453125" style="69" customWidth="1"/>
    <col min="7171" max="7171" width="8.453125" style="69" customWidth="1"/>
    <col min="7172" max="7172" width="2.453125" style="69" customWidth="1"/>
    <col min="7173" max="7173" width="14.54296875" style="69" customWidth="1"/>
    <col min="7174" max="7174" width="1.453125" style="69" customWidth="1"/>
    <col min="7175" max="7175" width="15.54296875" style="69" customWidth="1"/>
    <col min="7176" max="7176" width="1.453125" style="69" customWidth="1"/>
    <col min="7177" max="7177" width="13.54296875" style="69" customWidth="1"/>
    <col min="7178" max="7178" width="2.453125" style="69" customWidth="1"/>
    <col min="7179" max="7179" width="13.54296875" style="69" customWidth="1"/>
    <col min="7180" max="7180" width="2.453125" style="69" customWidth="1"/>
    <col min="7181" max="7181" width="15" style="69" customWidth="1"/>
    <col min="7182" max="7182" width="2.453125" style="69" customWidth="1"/>
    <col min="7183" max="7183" width="13.54296875" style="69" customWidth="1"/>
    <col min="7184" max="7184" width="2.453125" style="69" customWidth="1"/>
    <col min="7185" max="7185" width="15.453125" style="69" customWidth="1"/>
    <col min="7186" max="7186" width="2.453125" style="69" customWidth="1"/>
    <col min="7187" max="7187" width="13.54296875" style="69" customWidth="1"/>
    <col min="7188" max="7188" width="15.54296875" style="69" bestFit="1" customWidth="1"/>
    <col min="7189" max="7189" width="12.453125" style="69" bestFit="1" customWidth="1"/>
    <col min="7190" max="7190" width="10.453125" style="69" bestFit="1" customWidth="1"/>
    <col min="7191" max="7424" width="9.453125" style="69"/>
    <col min="7425" max="7425" width="43" style="69" customWidth="1"/>
    <col min="7426" max="7426" width="2.453125" style="69" customWidth="1"/>
    <col min="7427" max="7427" width="8.453125" style="69" customWidth="1"/>
    <col min="7428" max="7428" width="2.453125" style="69" customWidth="1"/>
    <col min="7429" max="7429" width="14.54296875" style="69" customWidth="1"/>
    <col min="7430" max="7430" width="1.453125" style="69" customWidth="1"/>
    <col min="7431" max="7431" width="15.54296875" style="69" customWidth="1"/>
    <col min="7432" max="7432" width="1.453125" style="69" customWidth="1"/>
    <col min="7433" max="7433" width="13.54296875" style="69" customWidth="1"/>
    <col min="7434" max="7434" width="2.453125" style="69" customWidth="1"/>
    <col min="7435" max="7435" width="13.54296875" style="69" customWidth="1"/>
    <col min="7436" max="7436" width="2.453125" style="69" customWidth="1"/>
    <col min="7437" max="7437" width="15" style="69" customWidth="1"/>
    <col min="7438" max="7438" width="2.453125" style="69" customWidth="1"/>
    <col min="7439" max="7439" width="13.54296875" style="69" customWidth="1"/>
    <col min="7440" max="7440" width="2.453125" style="69" customWidth="1"/>
    <col min="7441" max="7441" width="15.453125" style="69" customWidth="1"/>
    <col min="7442" max="7442" width="2.453125" style="69" customWidth="1"/>
    <col min="7443" max="7443" width="13.54296875" style="69" customWidth="1"/>
    <col min="7444" max="7444" width="15.54296875" style="69" bestFit="1" customWidth="1"/>
    <col min="7445" max="7445" width="12.453125" style="69" bestFit="1" customWidth="1"/>
    <col min="7446" max="7446" width="10.453125" style="69" bestFit="1" customWidth="1"/>
    <col min="7447" max="7680" width="9.453125" style="69"/>
    <col min="7681" max="7681" width="43" style="69" customWidth="1"/>
    <col min="7682" max="7682" width="2.453125" style="69" customWidth="1"/>
    <col min="7683" max="7683" width="8.453125" style="69" customWidth="1"/>
    <col min="7684" max="7684" width="2.453125" style="69" customWidth="1"/>
    <col min="7685" max="7685" width="14.54296875" style="69" customWidth="1"/>
    <col min="7686" max="7686" width="1.453125" style="69" customWidth="1"/>
    <col min="7687" max="7687" width="15.54296875" style="69" customWidth="1"/>
    <col min="7688" max="7688" width="1.453125" style="69" customWidth="1"/>
    <col min="7689" max="7689" width="13.54296875" style="69" customWidth="1"/>
    <col min="7690" max="7690" width="2.453125" style="69" customWidth="1"/>
    <col min="7691" max="7691" width="13.54296875" style="69" customWidth="1"/>
    <col min="7692" max="7692" width="2.453125" style="69" customWidth="1"/>
    <col min="7693" max="7693" width="15" style="69" customWidth="1"/>
    <col min="7694" max="7694" width="2.453125" style="69" customWidth="1"/>
    <col min="7695" max="7695" width="13.54296875" style="69" customWidth="1"/>
    <col min="7696" max="7696" width="2.453125" style="69" customWidth="1"/>
    <col min="7697" max="7697" width="15.453125" style="69" customWidth="1"/>
    <col min="7698" max="7698" width="2.453125" style="69" customWidth="1"/>
    <col min="7699" max="7699" width="13.54296875" style="69" customWidth="1"/>
    <col min="7700" max="7700" width="15.54296875" style="69" bestFit="1" customWidth="1"/>
    <col min="7701" max="7701" width="12.453125" style="69" bestFit="1" customWidth="1"/>
    <col min="7702" max="7702" width="10.453125" style="69" bestFit="1" customWidth="1"/>
    <col min="7703" max="7936" width="9.453125" style="69"/>
    <col min="7937" max="7937" width="43" style="69" customWidth="1"/>
    <col min="7938" max="7938" width="2.453125" style="69" customWidth="1"/>
    <col min="7939" max="7939" width="8.453125" style="69" customWidth="1"/>
    <col min="7940" max="7940" width="2.453125" style="69" customWidth="1"/>
    <col min="7941" max="7941" width="14.54296875" style="69" customWidth="1"/>
    <col min="7942" max="7942" width="1.453125" style="69" customWidth="1"/>
    <col min="7943" max="7943" width="15.54296875" style="69" customWidth="1"/>
    <col min="7944" max="7944" width="1.453125" style="69" customWidth="1"/>
    <col min="7945" max="7945" width="13.54296875" style="69" customWidth="1"/>
    <col min="7946" max="7946" width="2.453125" style="69" customWidth="1"/>
    <col min="7947" max="7947" width="13.54296875" style="69" customWidth="1"/>
    <col min="7948" max="7948" width="2.453125" style="69" customWidth="1"/>
    <col min="7949" max="7949" width="15" style="69" customWidth="1"/>
    <col min="7950" max="7950" width="2.453125" style="69" customWidth="1"/>
    <col min="7951" max="7951" width="13.54296875" style="69" customWidth="1"/>
    <col min="7952" max="7952" width="2.453125" style="69" customWidth="1"/>
    <col min="7953" max="7953" width="15.453125" style="69" customWidth="1"/>
    <col min="7954" max="7954" width="2.453125" style="69" customWidth="1"/>
    <col min="7955" max="7955" width="13.54296875" style="69" customWidth="1"/>
    <col min="7956" max="7956" width="15.54296875" style="69" bestFit="1" customWidth="1"/>
    <col min="7957" max="7957" width="12.453125" style="69" bestFit="1" customWidth="1"/>
    <col min="7958" max="7958" width="10.453125" style="69" bestFit="1" customWidth="1"/>
    <col min="7959" max="8192" width="9.453125" style="69"/>
    <col min="8193" max="8193" width="43" style="69" customWidth="1"/>
    <col min="8194" max="8194" width="2.453125" style="69" customWidth="1"/>
    <col min="8195" max="8195" width="8.453125" style="69" customWidth="1"/>
    <col min="8196" max="8196" width="2.453125" style="69" customWidth="1"/>
    <col min="8197" max="8197" width="14.54296875" style="69" customWidth="1"/>
    <col min="8198" max="8198" width="1.453125" style="69" customWidth="1"/>
    <col min="8199" max="8199" width="15.54296875" style="69" customWidth="1"/>
    <col min="8200" max="8200" width="1.453125" style="69" customWidth="1"/>
    <col min="8201" max="8201" width="13.54296875" style="69" customWidth="1"/>
    <col min="8202" max="8202" width="2.453125" style="69" customWidth="1"/>
    <col min="8203" max="8203" width="13.54296875" style="69" customWidth="1"/>
    <col min="8204" max="8204" width="2.453125" style="69" customWidth="1"/>
    <col min="8205" max="8205" width="15" style="69" customWidth="1"/>
    <col min="8206" max="8206" width="2.453125" style="69" customWidth="1"/>
    <col min="8207" max="8207" width="13.54296875" style="69" customWidth="1"/>
    <col min="8208" max="8208" width="2.453125" style="69" customWidth="1"/>
    <col min="8209" max="8209" width="15.453125" style="69" customWidth="1"/>
    <col min="8210" max="8210" width="2.453125" style="69" customWidth="1"/>
    <col min="8211" max="8211" width="13.54296875" style="69" customWidth="1"/>
    <col min="8212" max="8212" width="15.54296875" style="69" bestFit="1" customWidth="1"/>
    <col min="8213" max="8213" width="12.453125" style="69" bestFit="1" customWidth="1"/>
    <col min="8214" max="8214" width="10.453125" style="69" bestFit="1" customWidth="1"/>
    <col min="8215" max="8448" width="9.453125" style="69"/>
    <col min="8449" max="8449" width="43" style="69" customWidth="1"/>
    <col min="8450" max="8450" width="2.453125" style="69" customWidth="1"/>
    <col min="8451" max="8451" width="8.453125" style="69" customWidth="1"/>
    <col min="8452" max="8452" width="2.453125" style="69" customWidth="1"/>
    <col min="8453" max="8453" width="14.54296875" style="69" customWidth="1"/>
    <col min="8454" max="8454" width="1.453125" style="69" customWidth="1"/>
    <col min="8455" max="8455" width="15.54296875" style="69" customWidth="1"/>
    <col min="8456" max="8456" width="1.453125" style="69" customWidth="1"/>
    <col min="8457" max="8457" width="13.54296875" style="69" customWidth="1"/>
    <col min="8458" max="8458" width="2.453125" style="69" customWidth="1"/>
    <col min="8459" max="8459" width="13.54296875" style="69" customWidth="1"/>
    <col min="8460" max="8460" width="2.453125" style="69" customWidth="1"/>
    <col min="8461" max="8461" width="15" style="69" customWidth="1"/>
    <col min="8462" max="8462" width="2.453125" style="69" customWidth="1"/>
    <col min="8463" max="8463" width="13.54296875" style="69" customWidth="1"/>
    <col min="8464" max="8464" width="2.453125" style="69" customWidth="1"/>
    <col min="8465" max="8465" width="15.453125" style="69" customWidth="1"/>
    <col min="8466" max="8466" width="2.453125" style="69" customWidth="1"/>
    <col min="8467" max="8467" width="13.54296875" style="69" customWidth="1"/>
    <col min="8468" max="8468" width="15.54296875" style="69" bestFit="1" customWidth="1"/>
    <col min="8469" max="8469" width="12.453125" style="69" bestFit="1" customWidth="1"/>
    <col min="8470" max="8470" width="10.453125" style="69" bestFit="1" customWidth="1"/>
    <col min="8471" max="8704" width="9.453125" style="69"/>
    <col min="8705" max="8705" width="43" style="69" customWidth="1"/>
    <col min="8706" max="8706" width="2.453125" style="69" customWidth="1"/>
    <col min="8707" max="8707" width="8.453125" style="69" customWidth="1"/>
    <col min="8708" max="8708" width="2.453125" style="69" customWidth="1"/>
    <col min="8709" max="8709" width="14.54296875" style="69" customWidth="1"/>
    <col min="8710" max="8710" width="1.453125" style="69" customWidth="1"/>
    <col min="8711" max="8711" width="15.54296875" style="69" customWidth="1"/>
    <col min="8712" max="8712" width="1.453125" style="69" customWidth="1"/>
    <col min="8713" max="8713" width="13.54296875" style="69" customWidth="1"/>
    <col min="8714" max="8714" width="2.453125" style="69" customWidth="1"/>
    <col min="8715" max="8715" width="13.54296875" style="69" customWidth="1"/>
    <col min="8716" max="8716" width="2.453125" style="69" customWidth="1"/>
    <col min="8717" max="8717" width="15" style="69" customWidth="1"/>
    <col min="8718" max="8718" width="2.453125" style="69" customWidth="1"/>
    <col min="8719" max="8719" width="13.54296875" style="69" customWidth="1"/>
    <col min="8720" max="8720" width="2.453125" style="69" customWidth="1"/>
    <col min="8721" max="8721" width="15.453125" style="69" customWidth="1"/>
    <col min="8722" max="8722" width="2.453125" style="69" customWidth="1"/>
    <col min="8723" max="8723" width="13.54296875" style="69" customWidth="1"/>
    <col min="8724" max="8724" width="15.54296875" style="69" bestFit="1" customWidth="1"/>
    <col min="8725" max="8725" width="12.453125" style="69" bestFit="1" customWidth="1"/>
    <col min="8726" max="8726" width="10.453125" style="69" bestFit="1" customWidth="1"/>
    <col min="8727" max="8960" width="9.453125" style="69"/>
    <col min="8961" max="8961" width="43" style="69" customWidth="1"/>
    <col min="8962" max="8962" width="2.453125" style="69" customWidth="1"/>
    <col min="8963" max="8963" width="8.453125" style="69" customWidth="1"/>
    <col min="8964" max="8964" width="2.453125" style="69" customWidth="1"/>
    <col min="8965" max="8965" width="14.54296875" style="69" customWidth="1"/>
    <col min="8966" max="8966" width="1.453125" style="69" customWidth="1"/>
    <col min="8967" max="8967" width="15.54296875" style="69" customWidth="1"/>
    <col min="8968" max="8968" width="1.453125" style="69" customWidth="1"/>
    <col min="8969" max="8969" width="13.54296875" style="69" customWidth="1"/>
    <col min="8970" max="8970" width="2.453125" style="69" customWidth="1"/>
    <col min="8971" max="8971" width="13.54296875" style="69" customWidth="1"/>
    <col min="8972" max="8972" width="2.453125" style="69" customWidth="1"/>
    <col min="8973" max="8973" width="15" style="69" customWidth="1"/>
    <col min="8974" max="8974" width="2.453125" style="69" customWidth="1"/>
    <col min="8975" max="8975" width="13.54296875" style="69" customWidth="1"/>
    <col min="8976" max="8976" width="2.453125" style="69" customWidth="1"/>
    <col min="8977" max="8977" width="15.453125" style="69" customWidth="1"/>
    <col min="8978" max="8978" width="2.453125" style="69" customWidth="1"/>
    <col min="8979" max="8979" width="13.54296875" style="69" customWidth="1"/>
    <col min="8980" max="8980" width="15.54296875" style="69" bestFit="1" customWidth="1"/>
    <col min="8981" max="8981" width="12.453125" style="69" bestFit="1" customWidth="1"/>
    <col min="8982" max="8982" width="10.453125" style="69" bestFit="1" customWidth="1"/>
    <col min="8983" max="9216" width="9.453125" style="69"/>
    <col min="9217" max="9217" width="43" style="69" customWidth="1"/>
    <col min="9218" max="9218" width="2.453125" style="69" customWidth="1"/>
    <col min="9219" max="9219" width="8.453125" style="69" customWidth="1"/>
    <col min="9220" max="9220" width="2.453125" style="69" customWidth="1"/>
    <col min="9221" max="9221" width="14.54296875" style="69" customWidth="1"/>
    <col min="9222" max="9222" width="1.453125" style="69" customWidth="1"/>
    <col min="9223" max="9223" width="15.54296875" style="69" customWidth="1"/>
    <col min="9224" max="9224" width="1.453125" style="69" customWidth="1"/>
    <col min="9225" max="9225" width="13.54296875" style="69" customWidth="1"/>
    <col min="9226" max="9226" width="2.453125" style="69" customWidth="1"/>
    <col min="9227" max="9227" width="13.54296875" style="69" customWidth="1"/>
    <col min="9228" max="9228" width="2.453125" style="69" customWidth="1"/>
    <col min="9229" max="9229" width="15" style="69" customWidth="1"/>
    <col min="9230" max="9230" width="2.453125" style="69" customWidth="1"/>
    <col min="9231" max="9231" width="13.54296875" style="69" customWidth="1"/>
    <col min="9232" max="9232" width="2.453125" style="69" customWidth="1"/>
    <col min="9233" max="9233" width="15.453125" style="69" customWidth="1"/>
    <col min="9234" max="9234" width="2.453125" style="69" customWidth="1"/>
    <col min="9235" max="9235" width="13.54296875" style="69" customWidth="1"/>
    <col min="9236" max="9236" width="15.54296875" style="69" bestFit="1" customWidth="1"/>
    <col min="9237" max="9237" width="12.453125" style="69" bestFit="1" customWidth="1"/>
    <col min="9238" max="9238" width="10.453125" style="69" bestFit="1" customWidth="1"/>
    <col min="9239" max="9472" width="9.453125" style="69"/>
    <col min="9473" max="9473" width="43" style="69" customWidth="1"/>
    <col min="9474" max="9474" width="2.453125" style="69" customWidth="1"/>
    <col min="9475" max="9475" width="8.453125" style="69" customWidth="1"/>
    <col min="9476" max="9476" width="2.453125" style="69" customWidth="1"/>
    <col min="9477" max="9477" width="14.54296875" style="69" customWidth="1"/>
    <col min="9478" max="9478" width="1.453125" style="69" customWidth="1"/>
    <col min="9479" max="9479" width="15.54296875" style="69" customWidth="1"/>
    <col min="9480" max="9480" width="1.453125" style="69" customWidth="1"/>
    <col min="9481" max="9481" width="13.54296875" style="69" customWidth="1"/>
    <col min="9482" max="9482" width="2.453125" style="69" customWidth="1"/>
    <col min="9483" max="9483" width="13.54296875" style="69" customWidth="1"/>
    <col min="9484" max="9484" width="2.453125" style="69" customWidth="1"/>
    <col min="9485" max="9485" width="15" style="69" customWidth="1"/>
    <col min="9486" max="9486" width="2.453125" style="69" customWidth="1"/>
    <col min="9487" max="9487" width="13.54296875" style="69" customWidth="1"/>
    <col min="9488" max="9488" width="2.453125" style="69" customWidth="1"/>
    <col min="9489" max="9489" width="15.453125" style="69" customWidth="1"/>
    <col min="9490" max="9490" width="2.453125" style="69" customWidth="1"/>
    <col min="9491" max="9491" width="13.54296875" style="69" customWidth="1"/>
    <col min="9492" max="9492" width="15.54296875" style="69" bestFit="1" customWidth="1"/>
    <col min="9493" max="9493" width="12.453125" style="69" bestFit="1" customWidth="1"/>
    <col min="9494" max="9494" width="10.453125" style="69" bestFit="1" customWidth="1"/>
    <col min="9495" max="9728" width="9.453125" style="69"/>
    <col min="9729" max="9729" width="43" style="69" customWidth="1"/>
    <col min="9730" max="9730" width="2.453125" style="69" customWidth="1"/>
    <col min="9731" max="9731" width="8.453125" style="69" customWidth="1"/>
    <col min="9732" max="9732" width="2.453125" style="69" customWidth="1"/>
    <col min="9733" max="9733" width="14.54296875" style="69" customWidth="1"/>
    <col min="9734" max="9734" width="1.453125" style="69" customWidth="1"/>
    <col min="9735" max="9735" width="15.54296875" style="69" customWidth="1"/>
    <col min="9736" max="9736" width="1.453125" style="69" customWidth="1"/>
    <col min="9737" max="9737" width="13.54296875" style="69" customWidth="1"/>
    <col min="9738" max="9738" width="2.453125" style="69" customWidth="1"/>
    <col min="9739" max="9739" width="13.54296875" style="69" customWidth="1"/>
    <col min="9740" max="9740" width="2.453125" style="69" customWidth="1"/>
    <col min="9741" max="9741" width="15" style="69" customWidth="1"/>
    <col min="9742" max="9742" width="2.453125" style="69" customWidth="1"/>
    <col min="9743" max="9743" width="13.54296875" style="69" customWidth="1"/>
    <col min="9744" max="9744" width="2.453125" style="69" customWidth="1"/>
    <col min="9745" max="9745" width="15.453125" style="69" customWidth="1"/>
    <col min="9746" max="9746" width="2.453125" style="69" customWidth="1"/>
    <col min="9747" max="9747" width="13.54296875" style="69" customWidth="1"/>
    <col min="9748" max="9748" width="15.54296875" style="69" bestFit="1" customWidth="1"/>
    <col min="9749" max="9749" width="12.453125" style="69" bestFit="1" customWidth="1"/>
    <col min="9750" max="9750" width="10.453125" style="69" bestFit="1" customWidth="1"/>
    <col min="9751" max="9984" width="9.453125" style="69"/>
    <col min="9985" max="9985" width="43" style="69" customWidth="1"/>
    <col min="9986" max="9986" width="2.453125" style="69" customWidth="1"/>
    <col min="9987" max="9987" width="8.453125" style="69" customWidth="1"/>
    <col min="9988" max="9988" width="2.453125" style="69" customWidth="1"/>
    <col min="9989" max="9989" width="14.54296875" style="69" customWidth="1"/>
    <col min="9990" max="9990" width="1.453125" style="69" customWidth="1"/>
    <col min="9991" max="9991" width="15.54296875" style="69" customWidth="1"/>
    <col min="9992" max="9992" width="1.453125" style="69" customWidth="1"/>
    <col min="9993" max="9993" width="13.54296875" style="69" customWidth="1"/>
    <col min="9994" max="9994" width="2.453125" style="69" customWidth="1"/>
    <col min="9995" max="9995" width="13.54296875" style="69" customWidth="1"/>
    <col min="9996" max="9996" width="2.453125" style="69" customWidth="1"/>
    <col min="9997" max="9997" width="15" style="69" customWidth="1"/>
    <col min="9998" max="9998" width="2.453125" style="69" customWidth="1"/>
    <col min="9999" max="9999" width="13.54296875" style="69" customWidth="1"/>
    <col min="10000" max="10000" width="2.453125" style="69" customWidth="1"/>
    <col min="10001" max="10001" width="15.453125" style="69" customWidth="1"/>
    <col min="10002" max="10002" width="2.453125" style="69" customWidth="1"/>
    <col min="10003" max="10003" width="13.54296875" style="69" customWidth="1"/>
    <col min="10004" max="10004" width="15.54296875" style="69" bestFit="1" customWidth="1"/>
    <col min="10005" max="10005" width="12.453125" style="69" bestFit="1" customWidth="1"/>
    <col min="10006" max="10006" width="10.453125" style="69" bestFit="1" customWidth="1"/>
    <col min="10007" max="10240" width="9.453125" style="69"/>
    <col min="10241" max="10241" width="43" style="69" customWidth="1"/>
    <col min="10242" max="10242" width="2.453125" style="69" customWidth="1"/>
    <col min="10243" max="10243" width="8.453125" style="69" customWidth="1"/>
    <col min="10244" max="10244" width="2.453125" style="69" customWidth="1"/>
    <col min="10245" max="10245" width="14.54296875" style="69" customWidth="1"/>
    <col min="10246" max="10246" width="1.453125" style="69" customWidth="1"/>
    <col min="10247" max="10247" width="15.54296875" style="69" customWidth="1"/>
    <col min="10248" max="10248" width="1.453125" style="69" customWidth="1"/>
    <col min="10249" max="10249" width="13.54296875" style="69" customWidth="1"/>
    <col min="10250" max="10250" width="2.453125" style="69" customWidth="1"/>
    <col min="10251" max="10251" width="13.54296875" style="69" customWidth="1"/>
    <col min="10252" max="10252" width="2.453125" style="69" customWidth="1"/>
    <col min="10253" max="10253" width="15" style="69" customWidth="1"/>
    <col min="10254" max="10254" width="2.453125" style="69" customWidth="1"/>
    <col min="10255" max="10255" width="13.54296875" style="69" customWidth="1"/>
    <col min="10256" max="10256" width="2.453125" style="69" customWidth="1"/>
    <col min="10257" max="10257" width="15.453125" style="69" customWidth="1"/>
    <col min="10258" max="10258" width="2.453125" style="69" customWidth="1"/>
    <col min="10259" max="10259" width="13.54296875" style="69" customWidth="1"/>
    <col min="10260" max="10260" width="15.54296875" style="69" bestFit="1" customWidth="1"/>
    <col min="10261" max="10261" width="12.453125" style="69" bestFit="1" customWidth="1"/>
    <col min="10262" max="10262" width="10.453125" style="69" bestFit="1" customWidth="1"/>
    <col min="10263" max="10496" width="9.453125" style="69"/>
    <col min="10497" max="10497" width="43" style="69" customWidth="1"/>
    <col min="10498" max="10498" width="2.453125" style="69" customWidth="1"/>
    <col min="10499" max="10499" width="8.453125" style="69" customWidth="1"/>
    <col min="10500" max="10500" width="2.453125" style="69" customWidth="1"/>
    <col min="10501" max="10501" width="14.54296875" style="69" customWidth="1"/>
    <col min="10502" max="10502" width="1.453125" style="69" customWidth="1"/>
    <col min="10503" max="10503" width="15.54296875" style="69" customWidth="1"/>
    <col min="10504" max="10504" width="1.453125" style="69" customWidth="1"/>
    <col min="10505" max="10505" width="13.54296875" style="69" customWidth="1"/>
    <col min="10506" max="10506" width="2.453125" style="69" customWidth="1"/>
    <col min="10507" max="10507" width="13.54296875" style="69" customWidth="1"/>
    <col min="10508" max="10508" width="2.453125" style="69" customWidth="1"/>
    <col min="10509" max="10509" width="15" style="69" customWidth="1"/>
    <col min="10510" max="10510" width="2.453125" style="69" customWidth="1"/>
    <col min="10511" max="10511" width="13.54296875" style="69" customWidth="1"/>
    <col min="10512" max="10512" width="2.453125" style="69" customWidth="1"/>
    <col min="10513" max="10513" width="15.453125" style="69" customWidth="1"/>
    <col min="10514" max="10514" width="2.453125" style="69" customWidth="1"/>
    <col min="10515" max="10515" width="13.54296875" style="69" customWidth="1"/>
    <col min="10516" max="10516" width="15.54296875" style="69" bestFit="1" customWidth="1"/>
    <col min="10517" max="10517" width="12.453125" style="69" bestFit="1" customWidth="1"/>
    <col min="10518" max="10518" width="10.453125" style="69" bestFit="1" customWidth="1"/>
    <col min="10519" max="10752" width="9.453125" style="69"/>
    <col min="10753" max="10753" width="43" style="69" customWidth="1"/>
    <col min="10754" max="10754" width="2.453125" style="69" customWidth="1"/>
    <col min="10755" max="10755" width="8.453125" style="69" customWidth="1"/>
    <col min="10756" max="10756" width="2.453125" style="69" customWidth="1"/>
    <col min="10757" max="10757" width="14.54296875" style="69" customWidth="1"/>
    <col min="10758" max="10758" width="1.453125" style="69" customWidth="1"/>
    <col min="10759" max="10759" width="15.54296875" style="69" customWidth="1"/>
    <col min="10760" max="10760" width="1.453125" style="69" customWidth="1"/>
    <col min="10761" max="10761" width="13.54296875" style="69" customWidth="1"/>
    <col min="10762" max="10762" width="2.453125" style="69" customWidth="1"/>
    <col min="10763" max="10763" width="13.54296875" style="69" customWidth="1"/>
    <col min="10764" max="10764" width="2.453125" style="69" customWidth="1"/>
    <col min="10765" max="10765" width="15" style="69" customWidth="1"/>
    <col min="10766" max="10766" width="2.453125" style="69" customWidth="1"/>
    <col min="10767" max="10767" width="13.54296875" style="69" customWidth="1"/>
    <col min="10768" max="10768" width="2.453125" style="69" customWidth="1"/>
    <col min="10769" max="10769" width="15.453125" style="69" customWidth="1"/>
    <col min="10770" max="10770" width="2.453125" style="69" customWidth="1"/>
    <col min="10771" max="10771" width="13.54296875" style="69" customWidth="1"/>
    <col min="10772" max="10772" width="15.54296875" style="69" bestFit="1" customWidth="1"/>
    <col min="10773" max="10773" width="12.453125" style="69" bestFit="1" customWidth="1"/>
    <col min="10774" max="10774" width="10.453125" style="69" bestFit="1" customWidth="1"/>
    <col min="10775" max="11008" width="9.453125" style="69"/>
    <col min="11009" max="11009" width="43" style="69" customWidth="1"/>
    <col min="11010" max="11010" width="2.453125" style="69" customWidth="1"/>
    <col min="11011" max="11011" width="8.453125" style="69" customWidth="1"/>
    <col min="11012" max="11012" width="2.453125" style="69" customWidth="1"/>
    <col min="11013" max="11013" width="14.54296875" style="69" customWidth="1"/>
    <col min="11014" max="11014" width="1.453125" style="69" customWidth="1"/>
    <col min="11015" max="11015" width="15.54296875" style="69" customWidth="1"/>
    <col min="11016" max="11016" width="1.453125" style="69" customWidth="1"/>
    <col min="11017" max="11017" width="13.54296875" style="69" customWidth="1"/>
    <col min="11018" max="11018" width="2.453125" style="69" customWidth="1"/>
    <col min="11019" max="11019" width="13.54296875" style="69" customWidth="1"/>
    <col min="11020" max="11020" width="2.453125" style="69" customWidth="1"/>
    <col min="11021" max="11021" width="15" style="69" customWidth="1"/>
    <col min="11022" max="11022" width="2.453125" style="69" customWidth="1"/>
    <col min="11023" max="11023" width="13.54296875" style="69" customWidth="1"/>
    <col min="11024" max="11024" width="2.453125" style="69" customWidth="1"/>
    <col min="11025" max="11025" width="15.453125" style="69" customWidth="1"/>
    <col min="11026" max="11026" width="2.453125" style="69" customWidth="1"/>
    <col min="11027" max="11027" width="13.54296875" style="69" customWidth="1"/>
    <col min="11028" max="11028" width="15.54296875" style="69" bestFit="1" customWidth="1"/>
    <col min="11029" max="11029" width="12.453125" style="69" bestFit="1" customWidth="1"/>
    <col min="11030" max="11030" width="10.453125" style="69" bestFit="1" customWidth="1"/>
    <col min="11031" max="11264" width="9.453125" style="69"/>
    <col min="11265" max="11265" width="43" style="69" customWidth="1"/>
    <col min="11266" max="11266" width="2.453125" style="69" customWidth="1"/>
    <col min="11267" max="11267" width="8.453125" style="69" customWidth="1"/>
    <col min="11268" max="11268" width="2.453125" style="69" customWidth="1"/>
    <col min="11269" max="11269" width="14.54296875" style="69" customWidth="1"/>
    <col min="11270" max="11270" width="1.453125" style="69" customWidth="1"/>
    <col min="11271" max="11271" width="15.54296875" style="69" customWidth="1"/>
    <col min="11272" max="11272" width="1.453125" style="69" customWidth="1"/>
    <col min="11273" max="11273" width="13.54296875" style="69" customWidth="1"/>
    <col min="11274" max="11274" width="2.453125" style="69" customWidth="1"/>
    <col min="11275" max="11275" width="13.54296875" style="69" customWidth="1"/>
    <col min="11276" max="11276" width="2.453125" style="69" customWidth="1"/>
    <col min="11277" max="11277" width="15" style="69" customWidth="1"/>
    <col min="11278" max="11278" width="2.453125" style="69" customWidth="1"/>
    <col min="11279" max="11279" width="13.54296875" style="69" customWidth="1"/>
    <col min="11280" max="11280" width="2.453125" style="69" customWidth="1"/>
    <col min="11281" max="11281" width="15.453125" style="69" customWidth="1"/>
    <col min="11282" max="11282" width="2.453125" style="69" customWidth="1"/>
    <col min="11283" max="11283" width="13.54296875" style="69" customWidth="1"/>
    <col min="11284" max="11284" width="15.54296875" style="69" bestFit="1" customWidth="1"/>
    <col min="11285" max="11285" width="12.453125" style="69" bestFit="1" customWidth="1"/>
    <col min="11286" max="11286" width="10.453125" style="69" bestFit="1" customWidth="1"/>
    <col min="11287" max="11520" width="9.453125" style="69"/>
    <col min="11521" max="11521" width="43" style="69" customWidth="1"/>
    <col min="11522" max="11522" width="2.453125" style="69" customWidth="1"/>
    <col min="11523" max="11523" width="8.453125" style="69" customWidth="1"/>
    <col min="11524" max="11524" width="2.453125" style="69" customWidth="1"/>
    <col min="11525" max="11525" width="14.54296875" style="69" customWidth="1"/>
    <col min="11526" max="11526" width="1.453125" style="69" customWidth="1"/>
    <col min="11527" max="11527" width="15.54296875" style="69" customWidth="1"/>
    <col min="11528" max="11528" width="1.453125" style="69" customWidth="1"/>
    <col min="11529" max="11529" width="13.54296875" style="69" customWidth="1"/>
    <col min="11530" max="11530" width="2.453125" style="69" customWidth="1"/>
    <col min="11531" max="11531" width="13.54296875" style="69" customWidth="1"/>
    <col min="11532" max="11532" width="2.453125" style="69" customWidth="1"/>
    <col min="11533" max="11533" width="15" style="69" customWidth="1"/>
    <col min="11534" max="11534" width="2.453125" style="69" customWidth="1"/>
    <col min="11535" max="11535" width="13.54296875" style="69" customWidth="1"/>
    <col min="11536" max="11536" width="2.453125" style="69" customWidth="1"/>
    <col min="11537" max="11537" width="15.453125" style="69" customWidth="1"/>
    <col min="11538" max="11538" width="2.453125" style="69" customWidth="1"/>
    <col min="11539" max="11539" width="13.54296875" style="69" customWidth="1"/>
    <col min="11540" max="11540" width="15.54296875" style="69" bestFit="1" customWidth="1"/>
    <col min="11541" max="11541" width="12.453125" style="69" bestFit="1" customWidth="1"/>
    <col min="11542" max="11542" width="10.453125" style="69" bestFit="1" customWidth="1"/>
    <col min="11543" max="11776" width="9.453125" style="69"/>
    <col min="11777" max="11777" width="43" style="69" customWidth="1"/>
    <col min="11778" max="11778" width="2.453125" style="69" customWidth="1"/>
    <col min="11779" max="11779" width="8.453125" style="69" customWidth="1"/>
    <col min="11780" max="11780" width="2.453125" style="69" customWidth="1"/>
    <col min="11781" max="11781" width="14.54296875" style="69" customWidth="1"/>
    <col min="11782" max="11782" width="1.453125" style="69" customWidth="1"/>
    <col min="11783" max="11783" width="15.54296875" style="69" customWidth="1"/>
    <col min="11784" max="11784" width="1.453125" style="69" customWidth="1"/>
    <col min="11785" max="11785" width="13.54296875" style="69" customWidth="1"/>
    <col min="11786" max="11786" width="2.453125" style="69" customWidth="1"/>
    <col min="11787" max="11787" width="13.54296875" style="69" customWidth="1"/>
    <col min="11788" max="11788" width="2.453125" style="69" customWidth="1"/>
    <col min="11789" max="11789" width="15" style="69" customWidth="1"/>
    <col min="11790" max="11790" width="2.453125" style="69" customWidth="1"/>
    <col min="11791" max="11791" width="13.54296875" style="69" customWidth="1"/>
    <col min="11792" max="11792" width="2.453125" style="69" customWidth="1"/>
    <col min="11793" max="11793" width="15.453125" style="69" customWidth="1"/>
    <col min="11794" max="11794" width="2.453125" style="69" customWidth="1"/>
    <col min="11795" max="11795" width="13.54296875" style="69" customWidth="1"/>
    <col min="11796" max="11796" width="15.54296875" style="69" bestFit="1" customWidth="1"/>
    <col min="11797" max="11797" width="12.453125" style="69" bestFit="1" customWidth="1"/>
    <col min="11798" max="11798" width="10.453125" style="69" bestFit="1" customWidth="1"/>
    <col min="11799" max="12032" width="9.453125" style="69"/>
    <col min="12033" max="12033" width="43" style="69" customWidth="1"/>
    <col min="12034" max="12034" width="2.453125" style="69" customWidth="1"/>
    <col min="12035" max="12035" width="8.453125" style="69" customWidth="1"/>
    <col min="12036" max="12036" width="2.453125" style="69" customWidth="1"/>
    <col min="12037" max="12037" width="14.54296875" style="69" customWidth="1"/>
    <col min="12038" max="12038" width="1.453125" style="69" customWidth="1"/>
    <col min="12039" max="12039" width="15.54296875" style="69" customWidth="1"/>
    <col min="12040" max="12040" width="1.453125" style="69" customWidth="1"/>
    <col min="12041" max="12041" width="13.54296875" style="69" customWidth="1"/>
    <col min="12042" max="12042" width="2.453125" style="69" customWidth="1"/>
    <col min="12043" max="12043" width="13.54296875" style="69" customWidth="1"/>
    <col min="12044" max="12044" width="2.453125" style="69" customWidth="1"/>
    <col min="12045" max="12045" width="15" style="69" customWidth="1"/>
    <col min="12046" max="12046" width="2.453125" style="69" customWidth="1"/>
    <col min="12047" max="12047" width="13.54296875" style="69" customWidth="1"/>
    <col min="12048" max="12048" width="2.453125" style="69" customWidth="1"/>
    <col min="12049" max="12049" width="15.453125" style="69" customWidth="1"/>
    <col min="12050" max="12050" width="2.453125" style="69" customWidth="1"/>
    <col min="12051" max="12051" width="13.54296875" style="69" customWidth="1"/>
    <col min="12052" max="12052" width="15.54296875" style="69" bestFit="1" customWidth="1"/>
    <col min="12053" max="12053" width="12.453125" style="69" bestFit="1" customWidth="1"/>
    <col min="12054" max="12054" width="10.453125" style="69" bestFit="1" customWidth="1"/>
    <col min="12055" max="12288" width="9.453125" style="69"/>
    <col min="12289" max="12289" width="43" style="69" customWidth="1"/>
    <col min="12290" max="12290" width="2.453125" style="69" customWidth="1"/>
    <col min="12291" max="12291" width="8.453125" style="69" customWidth="1"/>
    <col min="12292" max="12292" width="2.453125" style="69" customWidth="1"/>
    <col min="12293" max="12293" width="14.54296875" style="69" customWidth="1"/>
    <col min="12294" max="12294" width="1.453125" style="69" customWidth="1"/>
    <col min="12295" max="12295" width="15.54296875" style="69" customWidth="1"/>
    <col min="12296" max="12296" width="1.453125" style="69" customWidth="1"/>
    <col min="12297" max="12297" width="13.54296875" style="69" customWidth="1"/>
    <col min="12298" max="12298" width="2.453125" style="69" customWidth="1"/>
    <col min="12299" max="12299" width="13.54296875" style="69" customWidth="1"/>
    <col min="12300" max="12300" width="2.453125" style="69" customWidth="1"/>
    <col min="12301" max="12301" width="15" style="69" customWidth="1"/>
    <col min="12302" max="12302" width="2.453125" style="69" customWidth="1"/>
    <col min="12303" max="12303" width="13.54296875" style="69" customWidth="1"/>
    <col min="12304" max="12304" width="2.453125" style="69" customWidth="1"/>
    <col min="12305" max="12305" width="15.453125" style="69" customWidth="1"/>
    <col min="12306" max="12306" width="2.453125" style="69" customWidth="1"/>
    <col min="12307" max="12307" width="13.54296875" style="69" customWidth="1"/>
    <col min="12308" max="12308" width="15.54296875" style="69" bestFit="1" customWidth="1"/>
    <col min="12309" max="12309" width="12.453125" style="69" bestFit="1" customWidth="1"/>
    <col min="12310" max="12310" width="10.453125" style="69" bestFit="1" customWidth="1"/>
    <col min="12311" max="12544" width="9.453125" style="69"/>
    <col min="12545" max="12545" width="43" style="69" customWidth="1"/>
    <col min="12546" max="12546" width="2.453125" style="69" customWidth="1"/>
    <col min="12547" max="12547" width="8.453125" style="69" customWidth="1"/>
    <col min="12548" max="12548" width="2.453125" style="69" customWidth="1"/>
    <col min="12549" max="12549" width="14.54296875" style="69" customWidth="1"/>
    <col min="12550" max="12550" width="1.453125" style="69" customWidth="1"/>
    <col min="12551" max="12551" width="15.54296875" style="69" customWidth="1"/>
    <col min="12552" max="12552" width="1.453125" style="69" customWidth="1"/>
    <col min="12553" max="12553" width="13.54296875" style="69" customWidth="1"/>
    <col min="12554" max="12554" width="2.453125" style="69" customWidth="1"/>
    <col min="12555" max="12555" width="13.54296875" style="69" customWidth="1"/>
    <col min="12556" max="12556" width="2.453125" style="69" customWidth="1"/>
    <col min="12557" max="12557" width="15" style="69" customWidth="1"/>
    <col min="12558" max="12558" width="2.453125" style="69" customWidth="1"/>
    <col min="12559" max="12559" width="13.54296875" style="69" customWidth="1"/>
    <col min="12560" max="12560" width="2.453125" style="69" customWidth="1"/>
    <col min="12561" max="12561" width="15.453125" style="69" customWidth="1"/>
    <col min="12562" max="12562" width="2.453125" style="69" customWidth="1"/>
    <col min="12563" max="12563" width="13.54296875" style="69" customWidth="1"/>
    <col min="12564" max="12564" width="15.54296875" style="69" bestFit="1" customWidth="1"/>
    <col min="12565" max="12565" width="12.453125" style="69" bestFit="1" customWidth="1"/>
    <col min="12566" max="12566" width="10.453125" style="69" bestFit="1" customWidth="1"/>
    <col min="12567" max="12800" width="9.453125" style="69"/>
    <col min="12801" max="12801" width="43" style="69" customWidth="1"/>
    <col min="12802" max="12802" width="2.453125" style="69" customWidth="1"/>
    <col min="12803" max="12803" width="8.453125" style="69" customWidth="1"/>
    <col min="12804" max="12804" width="2.453125" style="69" customWidth="1"/>
    <col min="12805" max="12805" width="14.54296875" style="69" customWidth="1"/>
    <col min="12806" max="12806" width="1.453125" style="69" customWidth="1"/>
    <col min="12807" max="12807" width="15.54296875" style="69" customWidth="1"/>
    <col min="12808" max="12808" width="1.453125" style="69" customWidth="1"/>
    <col min="12809" max="12809" width="13.54296875" style="69" customWidth="1"/>
    <col min="12810" max="12810" width="2.453125" style="69" customWidth="1"/>
    <col min="12811" max="12811" width="13.54296875" style="69" customWidth="1"/>
    <col min="12812" max="12812" width="2.453125" style="69" customWidth="1"/>
    <col min="12813" max="12813" width="15" style="69" customWidth="1"/>
    <col min="12814" max="12814" width="2.453125" style="69" customWidth="1"/>
    <col min="12815" max="12815" width="13.54296875" style="69" customWidth="1"/>
    <col min="12816" max="12816" width="2.453125" style="69" customWidth="1"/>
    <col min="12817" max="12817" width="15.453125" style="69" customWidth="1"/>
    <col min="12818" max="12818" width="2.453125" style="69" customWidth="1"/>
    <col min="12819" max="12819" width="13.54296875" style="69" customWidth="1"/>
    <col min="12820" max="12820" width="15.54296875" style="69" bestFit="1" customWidth="1"/>
    <col min="12821" max="12821" width="12.453125" style="69" bestFit="1" customWidth="1"/>
    <col min="12822" max="12822" width="10.453125" style="69" bestFit="1" customWidth="1"/>
    <col min="12823" max="13056" width="9.453125" style="69"/>
    <col min="13057" max="13057" width="43" style="69" customWidth="1"/>
    <col min="13058" max="13058" width="2.453125" style="69" customWidth="1"/>
    <col min="13059" max="13059" width="8.453125" style="69" customWidth="1"/>
    <col min="13060" max="13060" width="2.453125" style="69" customWidth="1"/>
    <col min="13061" max="13061" width="14.54296875" style="69" customWidth="1"/>
    <col min="13062" max="13062" width="1.453125" style="69" customWidth="1"/>
    <col min="13063" max="13063" width="15.54296875" style="69" customWidth="1"/>
    <col min="13064" max="13064" width="1.453125" style="69" customWidth="1"/>
    <col min="13065" max="13065" width="13.54296875" style="69" customWidth="1"/>
    <col min="13066" max="13066" width="2.453125" style="69" customWidth="1"/>
    <col min="13067" max="13067" width="13.54296875" style="69" customWidth="1"/>
    <col min="13068" max="13068" width="2.453125" style="69" customWidth="1"/>
    <col min="13069" max="13069" width="15" style="69" customWidth="1"/>
    <col min="13070" max="13070" width="2.453125" style="69" customWidth="1"/>
    <col min="13071" max="13071" width="13.54296875" style="69" customWidth="1"/>
    <col min="13072" max="13072" width="2.453125" style="69" customWidth="1"/>
    <col min="13073" max="13073" width="15.453125" style="69" customWidth="1"/>
    <col min="13074" max="13074" width="2.453125" style="69" customWidth="1"/>
    <col min="13075" max="13075" width="13.54296875" style="69" customWidth="1"/>
    <col min="13076" max="13076" width="15.54296875" style="69" bestFit="1" customWidth="1"/>
    <col min="13077" max="13077" width="12.453125" style="69" bestFit="1" customWidth="1"/>
    <col min="13078" max="13078" width="10.453125" style="69" bestFit="1" customWidth="1"/>
    <col min="13079" max="13312" width="9.453125" style="69"/>
    <col min="13313" max="13313" width="43" style="69" customWidth="1"/>
    <col min="13314" max="13314" width="2.453125" style="69" customWidth="1"/>
    <col min="13315" max="13315" width="8.453125" style="69" customWidth="1"/>
    <col min="13316" max="13316" width="2.453125" style="69" customWidth="1"/>
    <col min="13317" max="13317" width="14.54296875" style="69" customWidth="1"/>
    <col min="13318" max="13318" width="1.453125" style="69" customWidth="1"/>
    <col min="13319" max="13319" width="15.54296875" style="69" customWidth="1"/>
    <col min="13320" max="13320" width="1.453125" style="69" customWidth="1"/>
    <col min="13321" max="13321" width="13.54296875" style="69" customWidth="1"/>
    <col min="13322" max="13322" width="2.453125" style="69" customWidth="1"/>
    <col min="13323" max="13323" width="13.54296875" style="69" customWidth="1"/>
    <col min="13324" max="13324" width="2.453125" style="69" customWidth="1"/>
    <col min="13325" max="13325" width="15" style="69" customWidth="1"/>
    <col min="13326" max="13326" width="2.453125" style="69" customWidth="1"/>
    <col min="13327" max="13327" width="13.54296875" style="69" customWidth="1"/>
    <col min="13328" max="13328" width="2.453125" style="69" customWidth="1"/>
    <col min="13329" max="13329" width="15.453125" style="69" customWidth="1"/>
    <col min="13330" max="13330" width="2.453125" style="69" customWidth="1"/>
    <col min="13331" max="13331" width="13.54296875" style="69" customWidth="1"/>
    <col min="13332" max="13332" width="15.54296875" style="69" bestFit="1" customWidth="1"/>
    <col min="13333" max="13333" width="12.453125" style="69" bestFit="1" customWidth="1"/>
    <col min="13334" max="13334" width="10.453125" style="69" bestFit="1" customWidth="1"/>
    <col min="13335" max="13568" width="9.453125" style="69"/>
    <col min="13569" max="13569" width="43" style="69" customWidth="1"/>
    <col min="13570" max="13570" width="2.453125" style="69" customWidth="1"/>
    <col min="13571" max="13571" width="8.453125" style="69" customWidth="1"/>
    <col min="13572" max="13572" width="2.453125" style="69" customWidth="1"/>
    <col min="13573" max="13573" width="14.54296875" style="69" customWidth="1"/>
    <col min="13574" max="13574" width="1.453125" style="69" customWidth="1"/>
    <col min="13575" max="13575" width="15.54296875" style="69" customWidth="1"/>
    <col min="13576" max="13576" width="1.453125" style="69" customWidth="1"/>
    <col min="13577" max="13577" width="13.54296875" style="69" customWidth="1"/>
    <col min="13578" max="13578" width="2.453125" style="69" customWidth="1"/>
    <col min="13579" max="13579" width="13.54296875" style="69" customWidth="1"/>
    <col min="13580" max="13580" width="2.453125" style="69" customWidth="1"/>
    <col min="13581" max="13581" width="15" style="69" customWidth="1"/>
    <col min="13582" max="13582" width="2.453125" style="69" customWidth="1"/>
    <col min="13583" max="13583" width="13.54296875" style="69" customWidth="1"/>
    <col min="13584" max="13584" width="2.453125" style="69" customWidth="1"/>
    <col min="13585" max="13585" width="15.453125" style="69" customWidth="1"/>
    <col min="13586" max="13586" width="2.453125" style="69" customWidth="1"/>
    <col min="13587" max="13587" width="13.54296875" style="69" customWidth="1"/>
    <col min="13588" max="13588" width="15.54296875" style="69" bestFit="1" customWidth="1"/>
    <col min="13589" max="13589" width="12.453125" style="69" bestFit="1" customWidth="1"/>
    <col min="13590" max="13590" width="10.453125" style="69" bestFit="1" customWidth="1"/>
    <col min="13591" max="13824" width="9.453125" style="69"/>
    <col min="13825" max="13825" width="43" style="69" customWidth="1"/>
    <col min="13826" max="13826" width="2.453125" style="69" customWidth="1"/>
    <col min="13827" max="13827" width="8.453125" style="69" customWidth="1"/>
    <col min="13828" max="13828" width="2.453125" style="69" customWidth="1"/>
    <col min="13829" max="13829" width="14.54296875" style="69" customWidth="1"/>
    <col min="13830" max="13830" width="1.453125" style="69" customWidth="1"/>
    <col min="13831" max="13831" width="15.54296875" style="69" customWidth="1"/>
    <col min="13832" max="13832" width="1.453125" style="69" customWidth="1"/>
    <col min="13833" max="13833" width="13.54296875" style="69" customWidth="1"/>
    <col min="13834" max="13834" width="2.453125" style="69" customWidth="1"/>
    <col min="13835" max="13835" width="13.54296875" style="69" customWidth="1"/>
    <col min="13836" max="13836" width="2.453125" style="69" customWidth="1"/>
    <col min="13837" max="13837" width="15" style="69" customWidth="1"/>
    <col min="13838" max="13838" width="2.453125" style="69" customWidth="1"/>
    <col min="13839" max="13839" width="13.54296875" style="69" customWidth="1"/>
    <col min="13840" max="13840" width="2.453125" style="69" customWidth="1"/>
    <col min="13841" max="13841" width="15.453125" style="69" customWidth="1"/>
    <col min="13842" max="13842" width="2.453125" style="69" customWidth="1"/>
    <col min="13843" max="13843" width="13.54296875" style="69" customWidth="1"/>
    <col min="13844" max="13844" width="15.54296875" style="69" bestFit="1" customWidth="1"/>
    <col min="13845" max="13845" width="12.453125" style="69" bestFit="1" customWidth="1"/>
    <col min="13846" max="13846" width="10.453125" style="69" bestFit="1" customWidth="1"/>
    <col min="13847" max="14080" width="9.453125" style="69"/>
    <col min="14081" max="14081" width="43" style="69" customWidth="1"/>
    <col min="14082" max="14082" width="2.453125" style="69" customWidth="1"/>
    <col min="14083" max="14083" width="8.453125" style="69" customWidth="1"/>
    <col min="14084" max="14084" width="2.453125" style="69" customWidth="1"/>
    <col min="14085" max="14085" width="14.54296875" style="69" customWidth="1"/>
    <col min="14086" max="14086" width="1.453125" style="69" customWidth="1"/>
    <col min="14087" max="14087" width="15.54296875" style="69" customWidth="1"/>
    <col min="14088" max="14088" width="1.453125" style="69" customWidth="1"/>
    <col min="14089" max="14089" width="13.54296875" style="69" customWidth="1"/>
    <col min="14090" max="14090" width="2.453125" style="69" customWidth="1"/>
    <col min="14091" max="14091" width="13.54296875" style="69" customWidth="1"/>
    <col min="14092" max="14092" width="2.453125" style="69" customWidth="1"/>
    <col min="14093" max="14093" width="15" style="69" customWidth="1"/>
    <col min="14094" max="14094" width="2.453125" style="69" customWidth="1"/>
    <col min="14095" max="14095" width="13.54296875" style="69" customWidth="1"/>
    <col min="14096" max="14096" width="2.453125" style="69" customWidth="1"/>
    <col min="14097" max="14097" width="15.453125" style="69" customWidth="1"/>
    <col min="14098" max="14098" width="2.453125" style="69" customWidth="1"/>
    <col min="14099" max="14099" width="13.54296875" style="69" customWidth="1"/>
    <col min="14100" max="14100" width="15.54296875" style="69" bestFit="1" customWidth="1"/>
    <col min="14101" max="14101" width="12.453125" style="69" bestFit="1" customWidth="1"/>
    <col min="14102" max="14102" width="10.453125" style="69" bestFit="1" customWidth="1"/>
    <col min="14103" max="14336" width="9.453125" style="69"/>
    <col min="14337" max="14337" width="43" style="69" customWidth="1"/>
    <col min="14338" max="14338" width="2.453125" style="69" customWidth="1"/>
    <col min="14339" max="14339" width="8.453125" style="69" customWidth="1"/>
    <col min="14340" max="14340" width="2.453125" style="69" customWidth="1"/>
    <col min="14341" max="14341" width="14.54296875" style="69" customWidth="1"/>
    <col min="14342" max="14342" width="1.453125" style="69" customWidth="1"/>
    <col min="14343" max="14343" width="15.54296875" style="69" customWidth="1"/>
    <col min="14344" max="14344" width="1.453125" style="69" customWidth="1"/>
    <col min="14345" max="14345" width="13.54296875" style="69" customWidth="1"/>
    <col min="14346" max="14346" width="2.453125" style="69" customWidth="1"/>
    <col min="14347" max="14347" width="13.54296875" style="69" customWidth="1"/>
    <col min="14348" max="14348" width="2.453125" style="69" customWidth="1"/>
    <col min="14349" max="14349" width="15" style="69" customWidth="1"/>
    <col min="14350" max="14350" width="2.453125" style="69" customWidth="1"/>
    <col min="14351" max="14351" width="13.54296875" style="69" customWidth="1"/>
    <col min="14352" max="14352" width="2.453125" style="69" customWidth="1"/>
    <col min="14353" max="14353" width="15.453125" style="69" customWidth="1"/>
    <col min="14354" max="14354" width="2.453125" style="69" customWidth="1"/>
    <col min="14355" max="14355" width="13.54296875" style="69" customWidth="1"/>
    <col min="14356" max="14356" width="15.54296875" style="69" bestFit="1" customWidth="1"/>
    <col min="14357" max="14357" width="12.453125" style="69" bestFit="1" customWidth="1"/>
    <col min="14358" max="14358" width="10.453125" style="69" bestFit="1" customWidth="1"/>
    <col min="14359" max="14592" width="9.453125" style="69"/>
    <col min="14593" max="14593" width="43" style="69" customWidth="1"/>
    <col min="14594" max="14594" width="2.453125" style="69" customWidth="1"/>
    <col min="14595" max="14595" width="8.453125" style="69" customWidth="1"/>
    <col min="14596" max="14596" width="2.453125" style="69" customWidth="1"/>
    <col min="14597" max="14597" width="14.54296875" style="69" customWidth="1"/>
    <col min="14598" max="14598" width="1.453125" style="69" customWidth="1"/>
    <col min="14599" max="14599" width="15.54296875" style="69" customWidth="1"/>
    <col min="14600" max="14600" width="1.453125" style="69" customWidth="1"/>
    <col min="14601" max="14601" width="13.54296875" style="69" customWidth="1"/>
    <col min="14602" max="14602" width="2.453125" style="69" customWidth="1"/>
    <col min="14603" max="14603" width="13.54296875" style="69" customWidth="1"/>
    <col min="14604" max="14604" width="2.453125" style="69" customWidth="1"/>
    <col min="14605" max="14605" width="15" style="69" customWidth="1"/>
    <col min="14606" max="14606" width="2.453125" style="69" customWidth="1"/>
    <col min="14607" max="14607" width="13.54296875" style="69" customWidth="1"/>
    <col min="14608" max="14608" width="2.453125" style="69" customWidth="1"/>
    <col min="14609" max="14609" width="15.453125" style="69" customWidth="1"/>
    <col min="14610" max="14610" width="2.453125" style="69" customWidth="1"/>
    <col min="14611" max="14611" width="13.54296875" style="69" customWidth="1"/>
    <col min="14612" max="14612" width="15.54296875" style="69" bestFit="1" customWidth="1"/>
    <col min="14613" max="14613" width="12.453125" style="69" bestFit="1" customWidth="1"/>
    <col min="14614" max="14614" width="10.453125" style="69" bestFit="1" customWidth="1"/>
    <col min="14615" max="14848" width="9.453125" style="69"/>
    <col min="14849" max="14849" width="43" style="69" customWidth="1"/>
    <col min="14850" max="14850" width="2.453125" style="69" customWidth="1"/>
    <col min="14851" max="14851" width="8.453125" style="69" customWidth="1"/>
    <col min="14852" max="14852" width="2.453125" style="69" customWidth="1"/>
    <col min="14853" max="14853" width="14.54296875" style="69" customWidth="1"/>
    <col min="14854" max="14854" width="1.453125" style="69" customWidth="1"/>
    <col min="14855" max="14855" width="15.54296875" style="69" customWidth="1"/>
    <col min="14856" max="14856" width="1.453125" style="69" customWidth="1"/>
    <col min="14857" max="14857" width="13.54296875" style="69" customWidth="1"/>
    <col min="14858" max="14858" width="2.453125" style="69" customWidth="1"/>
    <col min="14859" max="14859" width="13.54296875" style="69" customWidth="1"/>
    <col min="14860" max="14860" width="2.453125" style="69" customWidth="1"/>
    <col min="14861" max="14861" width="15" style="69" customWidth="1"/>
    <col min="14862" max="14862" width="2.453125" style="69" customWidth="1"/>
    <col min="14863" max="14863" width="13.54296875" style="69" customWidth="1"/>
    <col min="14864" max="14864" width="2.453125" style="69" customWidth="1"/>
    <col min="14865" max="14865" width="15.453125" style="69" customWidth="1"/>
    <col min="14866" max="14866" width="2.453125" style="69" customWidth="1"/>
    <col min="14867" max="14867" width="13.54296875" style="69" customWidth="1"/>
    <col min="14868" max="14868" width="15.54296875" style="69" bestFit="1" customWidth="1"/>
    <col min="14869" max="14869" width="12.453125" style="69" bestFit="1" customWidth="1"/>
    <col min="14870" max="14870" width="10.453125" style="69" bestFit="1" customWidth="1"/>
    <col min="14871" max="15104" width="9.453125" style="69"/>
    <col min="15105" max="15105" width="43" style="69" customWidth="1"/>
    <col min="15106" max="15106" width="2.453125" style="69" customWidth="1"/>
    <col min="15107" max="15107" width="8.453125" style="69" customWidth="1"/>
    <col min="15108" max="15108" width="2.453125" style="69" customWidth="1"/>
    <col min="15109" max="15109" width="14.54296875" style="69" customWidth="1"/>
    <col min="15110" max="15110" width="1.453125" style="69" customWidth="1"/>
    <col min="15111" max="15111" width="15.54296875" style="69" customWidth="1"/>
    <col min="15112" max="15112" width="1.453125" style="69" customWidth="1"/>
    <col min="15113" max="15113" width="13.54296875" style="69" customWidth="1"/>
    <col min="15114" max="15114" width="2.453125" style="69" customWidth="1"/>
    <col min="15115" max="15115" width="13.54296875" style="69" customWidth="1"/>
    <col min="15116" max="15116" width="2.453125" style="69" customWidth="1"/>
    <col min="15117" max="15117" width="15" style="69" customWidth="1"/>
    <col min="15118" max="15118" width="2.453125" style="69" customWidth="1"/>
    <col min="15119" max="15119" width="13.54296875" style="69" customWidth="1"/>
    <col min="15120" max="15120" width="2.453125" style="69" customWidth="1"/>
    <col min="15121" max="15121" width="15.453125" style="69" customWidth="1"/>
    <col min="15122" max="15122" width="2.453125" style="69" customWidth="1"/>
    <col min="15123" max="15123" width="13.54296875" style="69" customWidth="1"/>
    <col min="15124" max="15124" width="15.54296875" style="69" bestFit="1" customWidth="1"/>
    <col min="15125" max="15125" width="12.453125" style="69" bestFit="1" customWidth="1"/>
    <col min="15126" max="15126" width="10.453125" style="69" bestFit="1" customWidth="1"/>
    <col min="15127" max="15360" width="9.453125" style="69"/>
    <col min="15361" max="15361" width="43" style="69" customWidth="1"/>
    <col min="15362" max="15362" width="2.453125" style="69" customWidth="1"/>
    <col min="15363" max="15363" width="8.453125" style="69" customWidth="1"/>
    <col min="15364" max="15364" width="2.453125" style="69" customWidth="1"/>
    <col min="15365" max="15365" width="14.54296875" style="69" customWidth="1"/>
    <col min="15366" max="15366" width="1.453125" style="69" customWidth="1"/>
    <col min="15367" max="15367" width="15.54296875" style="69" customWidth="1"/>
    <col min="15368" max="15368" width="1.453125" style="69" customWidth="1"/>
    <col min="15369" max="15369" width="13.54296875" style="69" customWidth="1"/>
    <col min="15370" max="15370" width="2.453125" style="69" customWidth="1"/>
    <col min="15371" max="15371" width="13.54296875" style="69" customWidth="1"/>
    <col min="15372" max="15372" width="2.453125" style="69" customWidth="1"/>
    <col min="15373" max="15373" width="15" style="69" customWidth="1"/>
    <col min="15374" max="15374" width="2.453125" style="69" customWidth="1"/>
    <col min="15375" max="15375" width="13.54296875" style="69" customWidth="1"/>
    <col min="15376" max="15376" width="2.453125" style="69" customWidth="1"/>
    <col min="15377" max="15377" width="15.453125" style="69" customWidth="1"/>
    <col min="15378" max="15378" width="2.453125" style="69" customWidth="1"/>
    <col min="15379" max="15379" width="13.54296875" style="69" customWidth="1"/>
    <col min="15380" max="15380" width="15.54296875" style="69" bestFit="1" customWidth="1"/>
    <col min="15381" max="15381" width="12.453125" style="69" bestFit="1" customWidth="1"/>
    <col min="15382" max="15382" width="10.453125" style="69" bestFit="1" customWidth="1"/>
    <col min="15383" max="15616" width="9.453125" style="69"/>
    <col min="15617" max="15617" width="43" style="69" customWidth="1"/>
    <col min="15618" max="15618" width="2.453125" style="69" customWidth="1"/>
    <col min="15619" max="15619" width="8.453125" style="69" customWidth="1"/>
    <col min="15620" max="15620" width="2.453125" style="69" customWidth="1"/>
    <col min="15621" max="15621" width="14.54296875" style="69" customWidth="1"/>
    <col min="15622" max="15622" width="1.453125" style="69" customWidth="1"/>
    <col min="15623" max="15623" width="15.54296875" style="69" customWidth="1"/>
    <col min="15624" max="15624" width="1.453125" style="69" customWidth="1"/>
    <col min="15625" max="15625" width="13.54296875" style="69" customWidth="1"/>
    <col min="15626" max="15626" width="2.453125" style="69" customWidth="1"/>
    <col min="15627" max="15627" width="13.54296875" style="69" customWidth="1"/>
    <col min="15628" max="15628" width="2.453125" style="69" customWidth="1"/>
    <col min="15629" max="15629" width="15" style="69" customWidth="1"/>
    <col min="15630" max="15630" width="2.453125" style="69" customWidth="1"/>
    <col min="15631" max="15631" width="13.54296875" style="69" customWidth="1"/>
    <col min="15632" max="15632" width="2.453125" style="69" customWidth="1"/>
    <col min="15633" max="15633" width="15.453125" style="69" customWidth="1"/>
    <col min="15634" max="15634" width="2.453125" style="69" customWidth="1"/>
    <col min="15635" max="15635" width="13.54296875" style="69" customWidth="1"/>
    <col min="15636" max="15636" width="15.54296875" style="69" bestFit="1" customWidth="1"/>
    <col min="15637" max="15637" width="12.453125" style="69" bestFit="1" customWidth="1"/>
    <col min="15638" max="15638" width="10.453125" style="69" bestFit="1" customWidth="1"/>
    <col min="15639" max="15872" width="9.453125" style="69"/>
    <col min="15873" max="15873" width="43" style="69" customWidth="1"/>
    <col min="15874" max="15874" width="2.453125" style="69" customWidth="1"/>
    <col min="15875" max="15875" width="8.453125" style="69" customWidth="1"/>
    <col min="15876" max="15876" width="2.453125" style="69" customWidth="1"/>
    <col min="15877" max="15877" width="14.54296875" style="69" customWidth="1"/>
    <col min="15878" max="15878" width="1.453125" style="69" customWidth="1"/>
    <col min="15879" max="15879" width="15.54296875" style="69" customWidth="1"/>
    <col min="15880" max="15880" width="1.453125" style="69" customWidth="1"/>
    <col min="15881" max="15881" width="13.54296875" style="69" customWidth="1"/>
    <col min="15882" max="15882" width="2.453125" style="69" customWidth="1"/>
    <col min="15883" max="15883" width="13.54296875" style="69" customWidth="1"/>
    <col min="15884" max="15884" width="2.453125" style="69" customWidth="1"/>
    <col min="15885" max="15885" width="15" style="69" customWidth="1"/>
    <col min="15886" max="15886" width="2.453125" style="69" customWidth="1"/>
    <col min="15887" max="15887" width="13.54296875" style="69" customWidth="1"/>
    <col min="15888" max="15888" width="2.453125" style="69" customWidth="1"/>
    <col min="15889" max="15889" width="15.453125" style="69" customWidth="1"/>
    <col min="15890" max="15890" width="2.453125" style="69" customWidth="1"/>
    <col min="15891" max="15891" width="13.54296875" style="69" customWidth="1"/>
    <col min="15892" max="15892" width="15.54296875" style="69" bestFit="1" customWidth="1"/>
    <col min="15893" max="15893" width="12.453125" style="69" bestFit="1" customWidth="1"/>
    <col min="15894" max="15894" width="10.453125" style="69" bestFit="1" customWidth="1"/>
    <col min="15895" max="16128" width="9.453125" style="69"/>
    <col min="16129" max="16129" width="43" style="69" customWidth="1"/>
    <col min="16130" max="16130" width="2.453125" style="69" customWidth="1"/>
    <col min="16131" max="16131" width="8.453125" style="69" customWidth="1"/>
    <col min="16132" max="16132" width="2.453125" style="69" customWidth="1"/>
    <col min="16133" max="16133" width="14.54296875" style="69" customWidth="1"/>
    <col min="16134" max="16134" width="1.453125" style="69" customWidth="1"/>
    <col min="16135" max="16135" width="15.54296875" style="69" customWidth="1"/>
    <col min="16136" max="16136" width="1.453125" style="69" customWidth="1"/>
    <col min="16137" max="16137" width="13.54296875" style="69" customWidth="1"/>
    <col min="16138" max="16138" width="2.453125" style="69" customWidth="1"/>
    <col min="16139" max="16139" width="13.54296875" style="69" customWidth="1"/>
    <col min="16140" max="16140" width="2.453125" style="69" customWidth="1"/>
    <col min="16141" max="16141" width="15" style="69" customWidth="1"/>
    <col min="16142" max="16142" width="2.453125" style="69" customWidth="1"/>
    <col min="16143" max="16143" width="13.54296875" style="69" customWidth="1"/>
    <col min="16144" max="16144" width="2.453125" style="69" customWidth="1"/>
    <col min="16145" max="16145" width="15.453125" style="69" customWidth="1"/>
    <col min="16146" max="16146" width="2.453125" style="69" customWidth="1"/>
    <col min="16147" max="16147" width="13.54296875" style="69" customWidth="1"/>
    <col min="16148" max="16148" width="15.54296875" style="69" bestFit="1" customWidth="1"/>
    <col min="16149" max="16149" width="12.453125" style="69" bestFit="1" customWidth="1"/>
    <col min="16150" max="16150" width="10.453125" style="69" bestFit="1" customWidth="1"/>
    <col min="16151" max="16384" width="9.453125" style="69"/>
  </cols>
  <sheetData>
    <row r="1" spans="1:24" ht="24" customHeight="1">
      <c r="A1" s="87" t="s">
        <v>25</v>
      </c>
      <c r="C1" s="88"/>
      <c r="D1" s="88"/>
      <c r="E1" s="88"/>
      <c r="F1" s="89"/>
      <c r="G1" s="89"/>
      <c r="I1" s="90"/>
      <c r="J1" s="91"/>
      <c r="K1" s="91"/>
      <c r="L1" s="91"/>
      <c r="M1" s="91"/>
      <c r="N1" s="91"/>
      <c r="O1" s="91"/>
      <c r="P1" s="91"/>
      <c r="Q1" s="91"/>
      <c r="R1" s="91"/>
      <c r="S1" s="91"/>
      <c r="T1" s="202" t="str">
        <f>CE_T_1!V1</f>
        <v>"ยังไม่ได้ตรวจสอบ"</v>
      </c>
    </row>
    <row r="2" spans="1:24" ht="24" customHeight="1">
      <c r="A2" s="87" t="s">
        <v>139</v>
      </c>
      <c r="C2" s="87"/>
      <c r="D2" s="87"/>
      <c r="E2" s="87"/>
      <c r="F2" s="88"/>
      <c r="G2" s="93" t="s">
        <v>20</v>
      </c>
      <c r="I2" s="90"/>
      <c r="J2" s="91"/>
      <c r="K2" s="91"/>
      <c r="L2" s="91"/>
      <c r="M2" s="91"/>
      <c r="N2" s="91"/>
      <c r="O2" s="91"/>
      <c r="P2" s="91"/>
      <c r="Q2" s="91"/>
      <c r="R2" s="91"/>
      <c r="S2" s="91"/>
      <c r="T2" s="202" t="str">
        <f>CE_T_1!V2</f>
        <v>"สอบทานแล้ว"</v>
      </c>
    </row>
    <row r="3" spans="1:24" ht="24" customHeight="1">
      <c r="A3" s="11" t="str">
        <f>CE_T_1!A3</f>
        <v>สำหรับงวดหกเดือนสิ้นสุดวันที่ 30 มิถุนายน 2567</v>
      </c>
      <c r="C3" s="88"/>
      <c r="D3" s="88"/>
      <c r="E3" s="88"/>
      <c r="F3" s="88"/>
      <c r="G3" s="88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4" ht="24" customHeight="1">
      <c r="A4" s="80"/>
      <c r="C4" s="94"/>
      <c r="D4" s="94"/>
      <c r="E4" s="94"/>
      <c r="F4" s="95"/>
      <c r="G4" s="83"/>
      <c r="H4" s="96"/>
      <c r="I4" s="83"/>
      <c r="J4" s="97"/>
      <c r="K4" s="83"/>
      <c r="L4" s="98"/>
      <c r="M4" s="99"/>
      <c r="N4" s="99"/>
      <c r="O4" s="99"/>
      <c r="P4" s="99"/>
      <c r="Q4" s="99"/>
      <c r="R4" s="98"/>
      <c r="S4" s="99"/>
      <c r="T4" s="38"/>
    </row>
    <row r="5" spans="1:24" ht="24" customHeight="1">
      <c r="A5" s="91"/>
      <c r="C5" s="91"/>
      <c r="D5" s="91"/>
      <c r="E5" s="91"/>
      <c r="F5" s="239" t="s">
        <v>89</v>
      </c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</row>
    <row r="6" spans="1:24" ht="24" customHeight="1">
      <c r="A6" s="91"/>
      <c r="C6" s="91"/>
      <c r="D6" s="91"/>
      <c r="E6" s="91"/>
      <c r="F6" s="70"/>
      <c r="G6" s="70"/>
      <c r="H6" s="70"/>
      <c r="I6" s="70"/>
      <c r="J6" s="70"/>
      <c r="K6" s="70"/>
      <c r="L6" s="240" t="s">
        <v>36</v>
      </c>
      <c r="M6" s="240"/>
      <c r="N6" s="240"/>
      <c r="O6" s="240"/>
      <c r="P6" s="240"/>
      <c r="Q6" s="240"/>
      <c r="R6" s="240"/>
      <c r="T6" s="70"/>
    </row>
    <row r="7" spans="1:24" ht="24" customHeight="1">
      <c r="A7" s="91"/>
      <c r="C7" s="91"/>
      <c r="D7" s="91"/>
      <c r="E7" s="91"/>
      <c r="G7" s="70"/>
      <c r="K7" s="70"/>
      <c r="L7" s="70" t="s">
        <v>124</v>
      </c>
      <c r="M7" s="70"/>
      <c r="N7" s="70" t="s">
        <v>124</v>
      </c>
      <c r="O7" s="70"/>
      <c r="P7" s="70"/>
      <c r="Q7" s="70"/>
      <c r="R7" s="70"/>
      <c r="S7" s="70"/>
      <c r="T7" s="70"/>
    </row>
    <row r="8" spans="1:24" ht="24" customHeight="1">
      <c r="A8" s="91"/>
      <c r="C8" s="91"/>
      <c r="D8" s="91"/>
      <c r="E8" s="91"/>
      <c r="G8" s="70"/>
      <c r="K8" s="70"/>
      <c r="L8" s="70" t="s">
        <v>114</v>
      </c>
      <c r="M8" s="70"/>
      <c r="N8" s="70" t="s">
        <v>114</v>
      </c>
      <c r="O8" s="70"/>
      <c r="P8" s="70" t="s">
        <v>115</v>
      </c>
      <c r="Q8" s="70"/>
      <c r="R8" s="70" t="s">
        <v>34</v>
      </c>
      <c r="S8" s="70"/>
      <c r="T8" s="70"/>
    </row>
    <row r="9" spans="1:24" ht="24" customHeight="1">
      <c r="A9" s="91"/>
      <c r="C9" s="91"/>
      <c r="D9" s="91"/>
      <c r="E9" s="91"/>
      <c r="F9" s="70"/>
      <c r="G9" s="70"/>
      <c r="H9" s="239" t="s">
        <v>48</v>
      </c>
      <c r="I9" s="239"/>
      <c r="J9" s="239"/>
      <c r="K9" s="70"/>
      <c r="L9" s="70" t="s">
        <v>99</v>
      </c>
      <c r="M9" s="70"/>
      <c r="N9" s="70" t="s">
        <v>102</v>
      </c>
      <c r="O9" s="70"/>
      <c r="P9" s="70" t="s">
        <v>106</v>
      </c>
      <c r="Q9" s="70"/>
      <c r="R9" s="70" t="s">
        <v>50</v>
      </c>
      <c r="S9" s="70"/>
      <c r="T9" s="70"/>
    </row>
    <row r="10" spans="1:24" ht="24" customHeight="1">
      <c r="A10" s="91"/>
      <c r="C10" s="91"/>
      <c r="D10" s="70"/>
      <c r="E10" s="91"/>
      <c r="F10" s="70" t="s">
        <v>41</v>
      </c>
      <c r="G10" s="71"/>
      <c r="H10" s="70" t="s">
        <v>61</v>
      </c>
      <c r="I10" s="71"/>
      <c r="J10" s="70"/>
      <c r="K10" s="71"/>
      <c r="L10" s="70" t="s">
        <v>100</v>
      </c>
      <c r="M10" s="71"/>
      <c r="N10" s="70" t="s">
        <v>103</v>
      </c>
      <c r="O10" s="70"/>
      <c r="P10" s="71" t="s">
        <v>117</v>
      </c>
      <c r="Q10" s="70"/>
      <c r="R10" s="70" t="s">
        <v>51</v>
      </c>
      <c r="S10" s="71"/>
      <c r="T10" s="70" t="s">
        <v>43</v>
      </c>
      <c r="U10" s="92"/>
      <c r="V10" s="92"/>
    </row>
    <row r="11" spans="1:24" ht="24" customHeight="1">
      <c r="A11" s="91"/>
      <c r="C11" s="91"/>
      <c r="D11" s="72" t="s">
        <v>0</v>
      </c>
      <c r="E11" s="91"/>
      <c r="F11" s="72" t="s">
        <v>44</v>
      </c>
      <c r="G11" s="71"/>
      <c r="H11" s="72" t="s">
        <v>62</v>
      </c>
      <c r="I11" s="71"/>
      <c r="J11" s="72" t="s">
        <v>49</v>
      </c>
      <c r="K11" s="71"/>
      <c r="L11" s="73" t="s">
        <v>101</v>
      </c>
      <c r="M11" s="74"/>
      <c r="N11" s="73" t="s">
        <v>104</v>
      </c>
      <c r="O11" s="74"/>
      <c r="P11" s="75" t="s">
        <v>116</v>
      </c>
      <c r="Q11" s="74"/>
      <c r="R11" s="75" t="s">
        <v>46</v>
      </c>
      <c r="S11" s="71"/>
      <c r="T11" s="72" t="s">
        <v>46</v>
      </c>
      <c r="U11" s="92"/>
      <c r="V11" s="92"/>
    </row>
    <row r="12" spans="1:24" ht="24" customHeight="1">
      <c r="A12" s="91"/>
      <c r="C12" s="91"/>
      <c r="D12" s="70"/>
      <c r="E12" s="91"/>
      <c r="F12" s="70"/>
      <c r="G12" s="71"/>
      <c r="H12" s="70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0"/>
      <c r="U12" s="92"/>
      <c r="V12" s="70"/>
    </row>
    <row r="13" spans="1:24" s="80" customFormat="1" ht="24" customHeight="1">
      <c r="A13" s="80" t="s">
        <v>134</v>
      </c>
      <c r="D13" s="102"/>
      <c r="F13" s="14">
        <v>149510000</v>
      </c>
      <c r="G13" s="14"/>
      <c r="H13" s="14">
        <v>14951000</v>
      </c>
      <c r="I13" s="14"/>
      <c r="J13" s="14">
        <v>192523820</v>
      </c>
      <c r="L13" s="14">
        <v>110262715</v>
      </c>
      <c r="M13" s="14"/>
      <c r="N13" s="14">
        <v>25290908</v>
      </c>
      <c r="O13" s="14"/>
      <c r="P13" s="219">
        <v>0</v>
      </c>
      <c r="Q13" s="82"/>
      <c r="R13" s="84">
        <f>L13+N13+P13</f>
        <v>135553623</v>
      </c>
      <c r="S13" s="82"/>
      <c r="T13" s="84">
        <f t="shared" ref="T13:T24" si="0">F13+H13+J13+R13</f>
        <v>492538443</v>
      </c>
      <c r="U13" s="12"/>
      <c r="V13" s="30"/>
      <c r="W13" s="103"/>
      <c r="X13" s="103"/>
    </row>
    <row r="14" spans="1:24" ht="21.5">
      <c r="A14" s="79"/>
      <c r="B14" s="69" t="s">
        <v>108</v>
      </c>
      <c r="C14" s="91"/>
      <c r="D14" s="70"/>
      <c r="E14" s="91"/>
      <c r="F14" s="217">
        <v>0</v>
      </c>
      <c r="G14" s="20"/>
      <c r="H14" s="217">
        <v>0</v>
      </c>
      <c r="I14" s="20"/>
      <c r="J14" s="83">
        <v>1946392</v>
      </c>
      <c r="K14" s="83"/>
      <c r="L14" s="217">
        <v>0</v>
      </c>
      <c r="M14" s="83"/>
      <c r="N14" s="217">
        <v>0</v>
      </c>
      <c r="O14" s="83"/>
      <c r="P14" s="78">
        <v>-1946392</v>
      </c>
      <c r="Q14" s="83"/>
      <c r="R14" s="78">
        <f>L14+N14+P14</f>
        <v>-1946392</v>
      </c>
      <c r="S14" s="83"/>
      <c r="T14" s="217">
        <f t="shared" si="0"/>
        <v>0</v>
      </c>
      <c r="U14" s="20"/>
    </row>
    <row r="15" spans="1:24" ht="21.5">
      <c r="A15" s="79"/>
      <c r="B15" s="76" t="s">
        <v>160</v>
      </c>
      <c r="C15" s="100"/>
      <c r="D15" s="70">
        <v>14</v>
      </c>
      <c r="E15" s="91"/>
      <c r="F15" s="217">
        <v>0</v>
      </c>
      <c r="G15" s="20"/>
      <c r="H15" s="217">
        <v>0</v>
      </c>
      <c r="I15" s="20"/>
      <c r="J15" s="83">
        <v>-2990200</v>
      </c>
      <c r="K15" s="83"/>
      <c r="L15" s="217">
        <v>0</v>
      </c>
      <c r="M15" s="83"/>
      <c r="N15" s="217">
        <v>0</v>
      </c>
      <c r="O15" s="83"/>
      <c r="P15" s="217">
        <v>0</v>
      </c>
      <c r="Q15" s="83"/>
      <c r="R15" s="217">
        <f>L15+N15+P15</f>
        <v>0</v>
      </c>
      <c r="S15" s="83"/>
      <c r="T15" s="78">
        <f t="shared" si="0"/>
        <v>-2990200</v>
      </c>
      <c r="U15" s="20"/>
    </row>
    <row r="16" spans="1:24" ht="21.5">
      <c r="A16" s="79"/>
      <c r="B16" s="69" t="s">
        <v>132</v>
      </c>
      <c r="C16" s="91"/>
      <c r="D16" s="70"/>
      <c r="E16" s="91"/>
      <c r="F16" s="217">
        <v>0</v>
      </c>
      <c r="G16" s="20"/>
      <c r="H16" s="217">
        <v>0</v>
      </c>
      <c r="I16" s="20"/>
      <c r="J16" s="83">
        <v>6519558</v>
      </c>
      <c r="K16" s="83"/>
      <c r="L16" s="217">
        <v>0</v>
      </c>
      <c r="M16" s="83"/>
      <c r="N16" s="217">
        <v>0</v>
      </c>
      <c r="O16" s="83"/>
      <c r="P16" s="217">
        <v>0</v>
      </c>
      <c r="Q16" s="83"/>
      <c r="R16" s="217">
        <f>L16+N16+P16</f>
        <v>0</v>
      </c>
      <c r="S16" s="83"/>
      <c r="T16" s="78">
        <f t="shared" si="0"/>
        <v>6519558</v>
      </c>
      <c r="U16" s="20"/>
    </row>
    <row r="17" spans="1:24" ht="22">
      <c r="A17" s="76"/>
      <c r="B17" s="69" t="s">
        <v>165</v>
      </c>
      <c r="C17" s="91"/>
      <c r="D17" s="70">
        <v>10</v>
      </c>
      <c r="E17" s="91"/>
      <c r="F17" s="217">
        <v>0</v>
      </c>
      <c r="G17" s="20"/>
      <c r="H17" s="217">
        <v>0</v>
      </c>
      <c r="I17" s="20"/>
      <c r="J17" s="217">
        <v>0</v>
      </c>
      <c r="K17" s="83"/>
      <c r="L17" s="83">
        <v>-6474497</v>
      </c>
      <c r="M17" s="83"/>
      <c r="N17" s="217">
        <v>0</v>
      </c>
      <c r="O17" s="83"/>
      <c r="P17" s="78">
        <v>1946392</v>
      </c>
      <c r="Q17" s="14"/>
      <c r="R17" s="78">
        <f>L17+N17+P17</f>
        <v>-4528105</v>
      </c>
      <c r="S17" s="80"/>
      <c r="T17" s="78">
        <f t="shared" si="0"/>
        <v>-4528105</v>
      </c>
      <c r="U17" s="20"/>
    </row>
    <row r="18" spans="1:24" s="80" customFormat="1" ht="24" customHeight="1" thickBot="1">
      <c r="A18" s="80" t="str">
        <f>CE_T_1!A18</f>
        <v>ยอดคงเหลือ ณ วันที่ 30 มิถุนายน 2567</v>
      </c>
      <c r="B18" s="77"/>
      <c r="D18" s="102"/>
      <c r="F18" s="203">
        <f>SUM(F13:F17)</f>
        <v>149510000</v>
      </c>
      <c r="G18" s="14"/>
      <c r="H18" s="203">
        <f>SUM(H13:H17)</f>
        <v>14951000</v>
      </c>
      <c r="I18" s="14"/>
      <c r="J18" s="203">
        <f>SUM(J13:J17)</f>
        <v>197999570</v>
      </c>
      <c r="L18" s="203">
        <f>SUM(L13:L17)</f>
        <v>103788218</v>
      </c>
      <c r="M18" s="14"/>
      <c r="N18" s="203">
        <f>SUM(N13:N17)</f>
        <v>25290908</v>
      </c>
      <c r="O18" s="14"/>
      <c r="P18" s="220">
        <f>SUM(P13:P17)</f>
        <v>0</v>
      </c>
      <c r="Q18" s="14"/>
      <c r="R18" s="203">
        <f>SUM(R13:R17)</f>
        <v>129079126</v>
      </c>
      <c r="T18" s="205">
        <f t="shared" si="0"/>
        <v>491539696</v>
      </c>
      <c r="U18" s="128"/>
      <c r="V18" s="103"/>
    </row>
    <row r="19" spans="1:24" s="80" customFormat="1" ht="24" customHeight="1" thickTop="1">
      <c r="D19" s="102"/>
      <c r="F19" s="14"/>
      <c r="G19" s="14"/>
      <c r="H19" s="14"/>
      <c r="I19" s="14"/>
      <c r="J19" s="14"/>
      <c r="L19" s="14"/>
      <c r="M19" s="14"/>
      <c r="N19" s="14"/>
      <c r="O19" s="14"/>
      <c r="P19" s="146"/>
      <c r="Q19" s="14"/>
      <c r="R19" s="14"/>
      <c r="T19" s="84"/>
      <c r="U19" s="128"/>
      <c r="V19" s="103"/>
    </row>
    <row r="20" spans="1:24" s="80" customFormat="1" ht="24" customHeight="1">
      <c r="A20" s="80" t="s">
        <v>133</v>
      </c>
      <c r="B20" s="77"/>
      <c r="D20" s="102"/>
      <c r="F20" s="14">
        <v>149510000</v>
      </c>
      <c r="G20" s="14"/>
      <c r="H20" s="14">
        <v>14951000</v>
      </c>
      <c r="I20" s="14"/>
      <c r="J20" s="14">
        <v>169793649</v>
      </c>
      <c r="L20" s="14">
        <v>117436969</v>
      </c>
      <c r="M20" s="14"/>
      <c r="N20" s="14">
        <v>23449428</v>
      </c>
      <c r="O20" s="14"/>
      <c r="P20" s="219">
        <v>0</v>
      </c>
      <c r="Q20" s="14"/>
      <c r="R20" s="84">
        <f>L20+N20+P20</f>
        <v>140886397</v>
      </c>
      <c r="T20" s="84">
        <f t="shared" si="0"/>
        <v>475141046</v>
      </c>
      <c r="U20" s="128"/>
      <c r="V20" s="103"/>
    </row>
    <row r="21" spans="1:24" s="76" customFormat="1" ht="24" customHeight="1">
      <c r="A21" s="69"/>
      <c r="B21" s="76" t="s">
        <v>108</v>
      </c>
      <c r="C21" s="100"/>
      <c r="D21" s="77"/>
      <c r="E21" s="100"/>
      <c r="F21" s="217">
        <v>0</v>
      </c>
      <c r="G21" s="218"/>
      <c r="H21" s="217">
        <v>0</v>
      </c>
      <c r="I21" s="130"/>
      <c r="J21" s="78">
        <v>4322998</v>
      </c>
      <c r="K21" s="78"/>
      <c r="L21" s="217">
        <v>0</v>
      </c>
      <c r="M21" s="78"/>
      <c r="N21" s="217">
        <v>0</v>
      </c>
      <c r="O21" s="78"/>
      <c r="P21" s="78">
        <v>-4322998</v>
      </c>
      <c r="Q21" s="84"/>
      <c r="R21" s="78">
        <f>L21+N21+P21</f>
        <v>-4322998</v>
      </c>
      <c r="S21" s="131"/>
      <c r="T21" s="217">
        <f t="shared" si="0"/>
        <v>0</v>
      </c>
      <c r="U21" s="12"/>
      <c r="V21" s="139"/>
      <c r="W21" s="101"/>
      <c r="X21" s="81"/>
    </row>
    <row r="22" spans="1:24" s="76" customFormat="1" ht="24" customHeight="1">
      <c r="A22" s="69"/>
      <c r="B22" s="76" t="s">
        <v>160</v>
      </c>
      <c r="C22" s="100"/>
      <c r="D22" s="70"/>
      <c r="E22" s="100"/>
      <c r="F22" s="217">
        <v>0</v>
      </c>
      <c r="G22" s="218"/>
      <c r="H22" s="217">
        <v>0</v>
      </c>
      <c r="I22" s="130"/>
      <c r="J22" s="78">
        <v>-2093125</v>
      </c>
      <c r="K22" s="78"/>
      <c r="L22" s="217">
        <v>0</v>
      </c>
      <c r="M22" s="78"/>
      <c r="N22" s="217">
        <v>0</v>
      </c>
      <c r="O22" s="78"/>
      <c r="P22" s="217">
        <v>0</v>
      </c>
      <c r="Q22" s="217"/>
      <c r="R22" s="217">
        <v>0</v>
      </c>
      <c r="S22" s="131"/>
      <c r="T22" s="78">
        <f t="shared" si="0"/>
        <v>-2093125</v>
      </c>
      <c r="U22" s="12"/>
      <c r="V22" s="139"/>
      <c r="W22" s="101"/>
      <c r="X22" s="81"/>
    </row>
    <row r="23" spans="1:24" ht="21.5">
      <c r="A23" s="85"/>
      <c r="B23" s="69" t="s">
        <v>132</v>
      </c>
      <c r="C23" s="91"/>
      <c r="D23" s="70"/>
      <c r="E23" s="91"/>
      <c r="F23" s="217">
        <v>0</v>
      </c>
      <c r="G23" s="210"/>
      <c r="H23" s="217">
        <v>0</v>
      </c>
      <c r="I23" s="20"/>
      <c r="J23" s="83">
        <v>15792288</v>
      </c>
      <c r="K23" s="83"/>
      <c r="L23" s="217">
        <v>0</v>
      </c>
      <c r="M23" s="83"/>
      <c r="N23" s="217">
        <v>0</v>
      </c>
      <c r="O23" s="83"/>
      <c r="P23" s="217">
        <v>0</v>
      </c>
      <c r="Q23" s="83"/>
      <c r="R23" s="217">
        <f>L23+N23+P23</f>
        <v>0</v>
      </c>
      <c r="S23" s="44"/>
      <c r="T23" s="78">
        <f t="shared" si="0"/>
        <v>15792288</v>
      </c>
      <c r="U23" s="12"/>
      <c r="V23" s="12"/>
      <c r="W23" s="20"/>
    </row>
    <row r="24" spans="1:24" ht="24" customHeight="1">
      <c r="A24" s="85"/>
      <c r="B24" s="69" t="s">
        <v>175</v>
      </c>
      <c r="C24" s="91"/>
      <c r="D24" s="70">
        <v>10</v>
      </c>
      <c r="E24" s="91"/>
      <c r="F24" s="217">
        <v>0</v>
      </c>
      <c r="G24" s="210"/>
      <c r="H24" s="217">
        <v>0</v>
      </c>
      <c r="I24" s="20"/>
      <c r="J24" s="217">
        <v>0</v>
      </c>
      <c r="K24" s="83"/>
      <c r="L24" s="83">
        <v>452600</v>
      </c>
      <c r="M24" s="83"/>
      <c r="N24" s="217">
        <v>0</v>
      </c>
      <c r="O24" s="83"/>
      <c r="P24" s="83">
        <v>4322998</v>
      </c>
      <c r="Q24" s="83"/>
      <c r="R24" s="78">
        <f>L24+N24+P24</f>
        <v>4775598</v>
      </c>
      <c r="S24" s="44"/>
      <c r="T24" s="78">
        <f t="shared" si="0"/>
        <v>4775598</v>
      </c>
      <c r="U24" s="12"/>
      <c r="V24" s="12"/>
      <c r="W24" s="20"/>
      <c r="X24" s="80"/>
    </row>
    <row r="25" spans="1:24" ht="24" customHeight="1" thickBot="1">
      <c r="A25" s="80" t="str">
        <f>CE_T_1!A25</f>
        <v>ยอดคงเหลือ ณ วันที่ 30 มิถุนายน 2566</v>
      </c>
      <c r="B25" s="80"/>
      <c r="C25" s="91"/>
      <c r="D25" s="70"/>
      <c r="E25" s="91"/>
      <c r="F25" s="183">
        <f>SUM(F20:F24)</f>
        <v>149510000</v>
      </c>
      <c r="G25" s="20"/>
      <c r="H25" s="183">
        <f>SUM(H20:H24)</f>
        <v>14951000</v>
      </c>
      <c r="I25" s="20"/>
      <c r="J25" s="183">
        <f>SUM(J20:J24)</f>
        <v>187815810</v>
      </c>
      <c r="K25" s="83"/>
      <c r="L25" s="183">
        <f>SUM(L20:L24)</f>
        <v>117889569</v>
      </c>
      <c r="M25" s="83"/>
      <c r="N25" s="183">
        <f>SUM(N20:N24)</f>
        <v>23449428</v>
      </c>
      <c r="O25" s="83"/>
      <c r="P25" s="220">
        <f>SUM(P20:P24)</f>
        <v>0</v>
      </c>
      <c r="Q25" s="83"/>
      <c r="R25" s="183">
        <f>SUM(R20:R24)</f>
        <v>141338997</v>
      </c>
      <c r="S25" s="44"/>
      <c r="T25" s="183">
        <f>SUM(T20:T24)</f>
        <v>493615807</v>
      </c>
      <c r="U25" s="180"/>
      <c r="V25" s="12"/>
      <c r="W25" s="20"/>
      <c r="X25" s="80"/>
    </row>
    <row r="26" spans="1:24" ht="24" customHeight="1" thickTop="1">
      <c r="A26" s="81"/>
      <c r="C26" s="91"/>
      <c r="D26" s="70"/>
      <c r="E26" s="91"/>
      <c r="F26" s="83"/>
      <c r="G26" s="20"/>
      <c r="H26" s="83"/>
      <c r="I26" s="20"/>
      <c r="J26" s="83"/>
      <c r="K26" s="83"/>
      <c r="L26" s="83"/>
      <c r="M26" s="83"/>
      <c r="N26" s="83"/>
      <c r="O26" s="83"/>
      <c r="Q26" s="14"/>
      <c r="R26" s="83"/>
      <c r="S26" s="132"/>
      <c r="T26" s="133" t="s">
        <v>109</v>
      </c>
      <c r="U26" s="92"/>
      <c r="V26" s="12"/>
      <c r="W26" s="20"/>
      <c r="X26" s="80"/>
    </row>
    <row r="27" spans="1:24" ht="24" customHeight="1">
      <c r="F27" s="128"/>
      <c r="G27" s="124"/>
      <c r="H27" s="128"/>
      <c r="I27" s="124"/>
      <c r="J27" s="128"/>
      <c r="K27" s="124"/>
      <c r="L27" s="128"/>
      <c r="P27" s="124"/>
      <c r="Q27" s="124"/>
      <c r="R27" s="128"/>
      <c r="S27" s="124"/>
      <c r="T27" s="125"/>
    </row>
    <row r="28" spans="1:24" s="124" customFormat="1" ht="24" customHeight="1">
      <c r="F28" s="125"/>
      <c r="H28" s="125"/>
      <c r="J28" s="125"/>
      <c r="L28" s="127"/>
      <c r="P28" s="69"/>
      <c r="Q28" s="69"/>
      <c r="R28" s="125"/>
      <c r="S28" s="69"/>
      <c r="T28" s="128"/>
    </row>
    <row r="29" spans="1:24" ht="24" customHeight="1">
      <c r="J29" s="104"/>
      <c r="L29" s="86"/>
    </row>
    <row r="32" spans="1:24" ht="24" customHeight="1">
      <c r="P32" s="83"/>
      <c r="Q32" s="83"/>
      <c r="S32" s="83"/>
    </row>
    <row r="33" spans="1:22" ht="24" customHeight="1">
      <c r="A33" s="85"/>
      <c r="C33" s="91"/>
      <c r="D33" s="70"/>
      <c r="E33" s="91"/>
      <c r="F33" s="83"/>
      <c r="G33" s="20"/>
      <c r="H33" s="83"/>
      <c r="I33" s="20"/>
      <c r="J33" s="105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20"/>
    </row>
    <row r="34" spans="1:22" ht="24" customHeight="1">
      <c r="A34" s="85"/>
      <c r="C34" s="91"/>
      <c r="D34" s="70"/>
      <c r="E34" s="91"/>
      <c r="F34" s="83"/>
      <c r="G34" s="20"/>
      <c r="H34" s="83"/>
      <c r="I34" s="20"/>
      <c r="J34" s="105"/>
      <c r="K34" s="83"/>
      <c r="L34" s="83"/>
      <c r="M34" s="83"/>
      <c r="N34" s="83"/>
      <c r="O34" s="83"/>
      <c r="P34" s="82"/>
      <c r="Q34" s="82"/>
      <c r="R34" s="83"/>
      <c r="S34" s="82"/>
      <c r="T34" s="83"/>
      <c r="U34" s="20"/>
    </row>
    <row r="35" spans="1:22" ht="24" customHeight="1">
      <c r="A35" s="80"/>
      <c r="B35" s="80"/>
      <c r="C35" s="91"/>
      <c r="D35" s="70"/>
      <c r="E35" s="91"/>
      <c r="F35" s="82"/>
      <c r="G35" s="14"/>
      <c r="H35" s="82"/>
      <c r="I35" s="14"/>
      <c r="J35" s="82"/>
      <c r="K35" s="82"/>
      <c r="L35" s="82"/>
      <c r="M35" s="82"/>
      <c r="N35" s="82"/>
      <c r="O35" s="82"/>
      <c r="R35" s="82"/>
      <c r="T35" s="82"/>
      <c r="U35" s="20"/>
      <c r="V35" s="80"/>
    </row>
    <row r="39" spans="1:22" ht="24" customHeight="1">
      <c r="A39" s="87"/>
    </row>
    <row r="45" spans="1:22" ht="24" customHeight="1">
      <c r="F45" s="70"/>
      <c r="G45" s="70"/>
      <c r="H45" s="241"/>
      <c r="I45" s="241"/>
      <c r="J45" s="241"/>
      <c r="K45" s="70"/>
      <c r="L45" s="70"/>
    </row>
    <row r="46" spans="1:22" ht="24" customHeight="1">
      <c r="F46" s="70"/>
      <c r="G46" s="71"/>
      <c r="H46" s="70"/>
      <c r="I46" s="71"/>
      <c r="J46" s="70"/>
      <c r="K46" s="71"/>
      <c r="L46" s="70"/>
      <c r="P46" s="91"/>
      <c r="Q46" s="91"/>
    </row>
    <row r="47" spans="1:22" ht="24" customHeight="1">
      <c r="F47" s="70"/>
      <c r="G47" s="71"/>
      <c r="H47" s="70"/>
      <c r="I47" s="71"/>
      <c r="J47" s="70"/>
      <c r="K47" s="71"/>
      <c r="L47" s="74"/>
      <c r="M47" s="91"/>
      <c r="N47" s="91"/>
      <c r="O47" s="91"/>
    </row>
    <row r="75" spans="12:17" ht="24" customHeight="1">
      <c r="P75" s="91"/>
      <c r="Q75" s="91"/>
    </row>
    <row r="76" spans="12:17" ht="24" customHeight="1">
      <c r="L76" s="91"/>
      <c r="M76" s="91"/>
      <c r="N76" s="91"/>
      <c r="O76" s="91"/>
    </row>
    <row r="114" spans="12:17" ht="24" customHeight="1">
      <c r="P114" s="91"/>
      <c r="Q114" s="91"/>
    </row>
    <row r="115" spans="12:17" ht="24" customHeight="1">
      <c r="L115" s="91"/>
      <c r="M115" s="91"/>
      <c r="N115" s="91"/>
      <c r="O115" s="91"/>
    </row>
  </sheetData>
  <mergeCells count="4">
    <mergeCell ref="H9:J9"/>
    <mergeCell ref="H45:J45"/>
    <mergeCell ref="F5:T5"/>
    <mergeCell ref="L6:R6"/>
  </mergeCells>
  <pageMargins left="0.74803149606299213" right="0.74803149606299213" top="0.74803149606299213" bottom="0.47244094488188981" header="0.31496062992125984" footer="0.31496062992125984"/>
  <pageSetup paperSize="9" scale="76" firstPageNumber="8" fitToHeight="0" orientation="landscape" useFirstPageNumber="1" r:id="rId1"/>
  <headerFooter>
    <oddFooter>&amp;L&amp;"Angsana New,Regular"&amp;14หมายเหตุประกอบข้อมูลทางการเงินระหว่างกาลแบบย่อเป็นส่วนหนึ่งของข้อมูลทางการเงินระหว่างกาลนี้&amp;R&amp;"Angsana New,Regular"&amp;14&amp;P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M70"/>
  <sheetViews>
    <sheetView view="pageBreakPreview" topLeftCell="A58" zoomScale="120" zoomScaleNormal="70" zoomScaleSheetLayoutView="120" workbookViewId="0">
      <selection activeCell="K11" sqref="K11"/>
    </sheetView>
  </sheetViews>
  <sheetFormatPr defaultColWidth="9.453125" defaultRowHeight="24" customHeight="1"/>
  <cols>
    <col min="1" max="1" width="3.90625" style="89" customWidth="1"/>
    <col min="2" max="2" width="1.54296875" style="89" customWidth="1"/>
    <col min="3" max="3" width="53.90625" style="89" customWidth="1"/>
    <col min="4" max="4" width="2.08984375" style="89" customWidth="1"/>
    <col min="5" max="5" width="14" style="111" customWidth="1"/>
    <col min="6" max="6" width="1.54296875" style="89" customWidth="1"/>
    <col min="7" max="7" width="14" style="177" customWidth="1"/>
    <col min="8" max="8" width="1.54296875" style="176" customWidth="1"/>
    <col min="9" max="9" width="14" style="227" customWidth="1"/>
    <col min="10" max="10" width="1.54296875" style="176" customWidth="1"/>
    <col min="11" max="11" width="14" style="177" customWidth="1"/>
    <col min="12" max="12" width="10" style="89" bestFit="1" customWidth="1"/>
    <col min="13" max="16384" width="9.453125" style="89"/>
  </cols>
  <sheetData>
    <row r="1" spans="1:13" s="155" customFormat="1" ht="24" customHeight="1">
      <c r="A1" s="160" t="s">
        <v>25</v>
      </c>
      <c r="C1" s="161"/>
      <c r="D1" s="161"/>
      <c r="E1" s="106"/>
      <c r="F1" s="162"/>
      <c r="G1" s="163"/>
      <c r="H1" s="164"/>
      <c r="I1" s="209"/>
      <c r="J1" s="165"/>
      <c r="K1" s="202" t="str">
        <f>'PL 6 M '!N1</f>
        <v>"ยังไม่ได้ตรวจสอบ"</v>
      </c>
    </row>
    <row r="2" spans="1:13" s="155" customFormat="1" ht="24" customHeight="1">
      <c r="A2" s="160" t="s">
        <v>10</v>
      </c>
      <c r="C2" s="162"/>
      <c r="D2" s="162"/>
      <c r="E2" s="106"/>
      <c r="F2" s="162"/>
      <c r="G2" s="163"/>
      <c r="H2" s="164"/>
      <c r="I2" s="209"/>
      <c r="J2" s="165"/>
      <c r="K2" s="202" t="str">
        <f>'PL 6 M '!N2</f>
        <v>"สอบทานแล้ว"</v>
      </c>
    </row>
    <row r="3" spans="1:13" s="155" customFormat="1" ht="24" customHeight="1">
      <c r="A3" s="11" t="str">
        <f>'PL 6 M '!A3</f>
        <v>สำหรับงวดหกเดือนสิ้นสุดวันที่ 30 มิถุนายน 2567</v>
      </c>
      <c r="C3" s="162"/>
      <c r="D3" s="162"/>
      <c r="E3" s="106"/>
      <c r="F3" s="195"/>
      <c r="G3" s="152"/>
      <c r="H3" s="153"/>
      <c r="I3" s="209"/>
      <c r="J3" s="164"/>
      <c r="K3" s="163"/>
    </row>
    <row r="4" spans="1:13" s="155" customFormat="1" ht="24" customHeight="1">
      <c r="A4" s="11"/>
      <c r="C4" s="162"/>
      <c r="D4" s="162"/>
      <c r="E4" s="106"/>
      <c r="F4" s="195"/>
      <c r="G4" s="152"/>
      <c r="H4" s="153"/>
      <c r="I4" s="209"/>
      <c r="J4" s="164"/>
      <c r="K4" s="163"/>
    </row>
    <row r="5" spans="1:13" s="155" customFormat="1" ht="24" customHeight="1">
      <c r="C5" s="162"/>
      <c r="D5" s="162"/>
      <c r="E5" s="237" t="s">
        <v>81</v>
      </c>
      <c r="F5" s="237"/>
      <c r="G5" s="237"/>
      <c r="H5" s="237"/>
      <c r="I5" s="237"/>
      <c r="J5" s="237"/>
      <c r="K5" s="237"/>
    </row>
    <row r="6" spans="1:13" s="155" customFormat="1" ht="24" customHeight="1">
      <c r="B6" s="162"/>
      <c r="C6" s="162"/>
      <c r="D6" s="162"/>
      <c r="E6" s="243" t="s">
        <v>86</v>
      </c>
      <c r="F6" s="243"/>
      <c r="G6" s="243"/>
      <c r="H6" s="164"/>
      <c r="I6" s="222"/>
      <c r="J6" s="166"/>
      <c r="K6" s="167"/>
    </row>
    <row r="7" spans="1:13" s="155" customFormat="1" ht="24" customHeight="1">
      <c r="B7" s="162"/>
      <c r="C7" s="162"/>
      <c r="D7" s="162"/>
      <c r="E7" s="242" t="s">
        <v>26</v>
      </c>
      <c r="F7" s="242"/>
      <c r="G7" s="242"/>
      <c r="H7" s="164"/>
      <c r="I7" s="223"/>
      <c r="J7" s="168" t="s">
        <v>87</v>
      </c>
      <c r="K7" s="169"/>
    </row>
    <row r="8" spans="1:13" s="155" customFormat="1" ht="24" customHeight="1">
      <c r="B8" s="162"/>
      <c r="C8" s="162" t="s">
        <v>20</v>
      </c>
      <c r="D8" s="162"/>
      <c r="E8" s="154">
        <v>2567</v>
      </c>
      <c r="G8" s="154">
        <v>2566</v>
      </c>
      <c r="I8" s="154">
        <v>2567</v>
      </c>
      <c r="K8" s="154">
        <v>2566</v>
      </c>
    </row>
    <row r="9" spans="1:13" s="155" customFormat="1" ht="24" customHeight="1">
      <c r="C9" s="162"/>
      <c r="D9" s="162"/>
      <c r="E9" s="107"/>
      <c r="G9" s="107"/>
      <c r="H9" s="107"/>
      <c r="I9" s="107"/>
      <c r="K9" s="107"/>
    </row>
    <row r="10" spans="1:13" s="155" customFormat="1" ht="24" customHeight="1">
      <c r="A10" s="170" t="s">
        <v>35</v>
      </c>
      <c r="C10" s="162"/>
      <c r="D10" s="162"/>
      <c r="G10" s="108"/>
      <c r="K10" s="108"/>
    </row>
    <row r="11" spans="1:13" s="155" customFormat="1" ht="24" customHeight="1">
      <c r="A11" s="155" t="s">
        <v>132</v>
      </c>
      <c r="E11" s="152">
        <v>6574162</v>
      </c>
      <c r="F11" s="152"/>
      <c r="G11" s="152">
        <v>15092865</v>
      </c>
      <c r="H11" s="153"/>
      <c r="I11" s="152">
        <v>6519558</v>
      </c>
      <c r="J11" s="153"/>
      <c r="K11" s="152">
        <v>15792288</v>
      </c>
    </row>
    <row r="12" spans="1:13" s="155" customFormat="1" ht="24" customHeight="1">
      <c r="E12" s="152"/>
      <c r="F12" s="152"/>
      <c r="G12" s="152"/>
      <c r="H12" s="153"/>
      <c r="I12" s="152"/>
      <c r="J12" s="153"/>
      <c r="K12" s="152"/>
    </row>
    <row r="13" spans="1:13" s="155" customFormat="1" ht="24" customHeight="1">
      <c r="A13" s="155" t="s">
        <v>90</v>
      </c>
      <c r="E13" s="109"/>
      <c r="F13" s="152"/>
      <c r="G13" s="109"/>
      <c r="H13" s="153"/>
      <c r="I13" s="209"/>
      <c r="J13" s="153"/>
      <c r="K13" s="152"/>
    </row>
    <row r="14" spans="1:13" s="155" customFormat="1" ht="24" customHeight="1">
      <c r="A14" s="155" t="s">
        <v>91</v>
      </c>
      <c r="E14" s="156">
        <v>-120603</v>
      </c>
      <c r="F14" s="152"/>
      <c r="G14" s="156">
        <v>-114449</v>
      </c>
      <c r="H14" s="152"/>
      <c r="I14" s="156">
        <v>-120603</v>
      </c>
      <c r="J14" s="153"/>
      <c r="K14" s="156">
        <v>-114449</v>
      </c>
    </row>
    <row r="15" spans="1:13" s="155" customFormat="1" ht="24" customHeight="1">
      <c r="A15" s="155" t="s">
        <v>92</v>
      </c>
      <c r="E15" s="152">
        <v>2991448</v>
      </c>
      <c r="F15" s="152"/>
      <c r="G15" s="152">
        <v>2738617</v>
      </c>
      <c r="H15" s="152"/>
      <c r="I15" s="152">
        <v>2991448</v>
      </c>
      <c r="J15" s="110"/>
      <c r="K15" s="152">
        <v>2738617</v>
      </c>
      <c r="M15" s="152"/>
    </row>
    <row r="16" spans="1:13" s="155" customFormat="1" ht="24" customHeight="1">
      <c r="A16" s="155" t="s">
        <v>163</v>
      </c>
      <c r="E16" s="152">
        <v>10493761</v>
      </c>
      <c r="F16" s="152"/>
      <c r="G16" s="152">
        <v>22697820</v>
      </c>
      <c r="H16" s="152"/>
      <c r="I16" s="152">
        <v>10493761</v>
      </c>
      <c r="J16" s="153"/>
      <c r="K16" s="152">
        <v>22697820</v>
      </c>
    </row>
    <row r="17" spans="1:11" s="155" customFormat="1" ht="24" customHeight="1">
      <c r="A17" s="155" t="s">
        <v>146</v>
      </c>
      <c r="E17" s="152">
        <v>1710713</v>
      </c>
      <c r="F17" s="152"/>
      <c r="G17" s="152">
        <v>-14784658</v>
      </c>
      <c r="H17" s="152"/>
      <c r="I17" s="152">
        <v>1710713</v>
      </c>
      <c r="J17" s="153"/>
      <c r="K17" s="152">
        <v>-14784658</v>
      </c>
    </row>
    <row r="18" spans="1:11" s="155" customFormat="1" ht="24" customHeight="1">
      <c r="A18" s="155" t="s">
        <v>164</v>
      </c>
      <c r="E18" s="152">
        <v>-124512</v>
      </c>
      <c r="F18" s="152"/>
      <c r="G18" s="152">
        <v>-2795</v>
      </c>
      <c r="H18" s="152"/>
      <c r="I18" s="152">
        <v>-124512</v>
      </c>
      <c r="J18" s="153"/>
      <c r="K18" s="152">
        <v>-2795</v>
      </c>
    </row>
    <row r="19" spans="1:11" s="155" customFormat="1" ht="24" customHeight="1">
      <c r="A19" s="155" t="s">
        <v>147</v>
      </c>
      <c r="E19" s="152">
        <v>5579571</v>
      </c>
      <c r="F19" s="152"/>
      <c r="G19" s="152">
        <v>-13747617</v>
      </c>
      <c r="H19" s="152"/>
      <c r="I19" s="152">
        <v>5579571</v>
      </c>
      <c r="J19" s="153"/>
      <c r="K19" s="152">
        <v>-13747617</v>
      </c>
    </row>
    <row r="20" spans="1:11" s="155" customFormat="1" ht="24" customHeight="1">
      <c r="A20" s="155" t="s">
        <v>162</v>
      </c>
      <c r="E20" s="152">
        <v>21303</v>
      </c>
      <c r="F20" s="152"/>
      <c r="G20" s="216">
        <v>0</v>
      </c>
      <c r="H20" s="152"/>
      <c r="I20" s="152">
        <v>21303</v>
      </c>
      <c r="J20" s="153"/>
      <c r="K20" s="216">
        <v>0</v>
      </c>
    </row>
    <row r="21" spans="1:11" s="155" customFormat="1" ht="24" customHeight="1">
      <c r="A21" s="171" t="s">
        <v>166</v>
      </c>
      <c r="E21" s="152">
        <v>50800</v>
      </c>
      <c r="F21" s="152"/>
      <c r="G21" s="152">
        <v>-39400</v>
      </c>
      <c r="H21" s="152"/>
      <c r="I21" s="152">
        <v>50800</v>
      </c>
      <c r="J21" s="153"/>
      <c r="K21" s="152">
        <v>-39400</v>
      </c>
    </row>
    <row r="22" spans="1:11" s="155" customFormat="1" ht="24" customHeight="1">
      <c r="A22" s="155" t="s">
        <v>122</v>
      </c>
      <c r="E22" s="111">
        <v>2011379</v>
      </c>
      <c r="F22" s="152"/>
      <c r="G22" s="111">
        <v>2527231</v>
      </c>
      <c r="H22" s="152"/>
      <c r="I22" s="111">
        <v>2011379</v>
      </c>
      <c r="J22" s="153"/>
      <c r="K22" s="111">
        <v>2527231</v>
      </c>
    </row>
    <row r="23" spans="1:11" s="155" customFormat="1" ht="24" customHeight="1">
      <c r="A23" s="155" t="s">
        <v>148</v>
      </c>
      <c r="E23" s="152">
        <v>-20649</v>
      </c>
      <c r="F23" s="152"/>
      <c r="G23" s="152">
        <v>-1972704</v>
      </c>
      <c r="H23" s="152"/>
      <c r="I23" s="152">
        <v>-20649</v>
      </c>
      <c r="J23" s="153"/>
      <c r="K23" s="152">
        <v>-1972704</v>
      </c>
    </row>
    <row r="24" spans="1:11" s="155" customFormat="1" ht="24" customHeight="1">
      <c r="A24" s="155" t="s">
        <v>126</v>
      </c>
      <c r="E24" s="216">
        <v>0</v>
      </c>
      <c r="F24" s="152"/>
      <c r="G24" s="216">
        <v>0</v>
      </c>
      <c r="H24" s="152"/>
      <c r="I24" s="152">
        <v>1020553</v>
      </c>
      <c r="J24" s="153"/>
      <c r="K24" s="152">
        <v>29581</v>
      </c>
    </row>
    <row r="25" spans="1:11" s="155" customFormat="1" ht="24" customHeight="1">
      <c r="A25" s="155" t="s">
        <v>149</v>
      </c>
      <c r="E25" s="152">
        <v>-63596</v>
      </c>
      <c r="F25" s="152"/>
      <c r="G25" s="216">
        <v>0</v>
      </c>
      <c r="H25" s="152"/>
      <c r="I25" s="152">
        <v>-63596</v>
      </c>
      <c r="J25" s="153"/>
      <c r="K25" s="216">
        <v>0</v>
      </c>
    </row>
    <row r="26" spans="1:11" s="155" customFormat="1" ht="24" customHeight="1">
      <c r="A26" s="155" t="s">
        <v>174</v>
      </c>
      <c r="E26" s="152">
        <v>761839</v>
      </c>
      <c r="F26" s="152"/>
      <c r="G26" s="152">
        <v>723087</v>
      </c>
      <c r="H26" s="152"/>
      <c r="I26" s="216">
        <v>0</v>
      </c>
      <c r="J26" s="152"/>
      <c r="K26" s="216">
        <v>0</v>
      </c>
    </row>
    <row r="27" spans="1:11" s="155" customFormat="1" ht="24" customHeight="1">
      <c r="A27" s="155" t="s">
        <v>93</v>
      </c>
      <c r="E27" s="224">
        <v>1177182</v>
      </c>
      <c r="F27" s="152"/>
      <c r="G27" s="152">
        <v>1247178</v>
      </c>
      <c r="H27" s="152"/>
      <c r="I27" s="224">
        <v>1177182</v>
      </c>
      <c r="J27" s="153"/>
      <c r="K27" s="152">
        <v>1247178</v>
      </c>
    </row>
    <row r="28" spans="1:11" s="155" customFormat="1" ht="24" customHeight="1">
      <c r="A28" s="155" t="s">
        <v>84</v>
      </c>
      <c r="E28" s="156">
        <v>-4519227</v>
      </c>
      <c r="F28" s="152"/>
      <c r="G28" s="152">
        <v>-3029371</v>
      </c>
      <c r="H28" s="153"/>
      <c r="I28" s="156">
        <v>-4519227</v>
      </c>
      <c r="J28" s="153"/>
      <c r="K28" s="152">
        <v>-3029371</v>
      </c>
    </row>
    <row r="29" spans="1:11" s="155" customFormat="1" ht="24" customHeight="1">
      <c r="A29" s="155" t="s">
        <v>152</v>
      </c>
      <c r="E29" s="156">
        <v>713485</v>
      </c>
      <c r="F29" s="152"/>
      <c r="G29" s="156">
        <v>1721303</v>
      </c>
      <c r="H29" s="152"/>
      <c r="I29" s="156">
        <v>509375</v>
      </c>
      <c r="J29" s="110"/>
      <c r="K29" s="156">
        <v>1715386</v>
      </c>
    </row>
    <row r="30" spans="1:11" s="155" customFormat="1" ht="24" customHeight="1">
      <c r="A30" s="155" t="s">
        <v>123</v>
      </c>
      <c r="E30" s="157">
        <f>SUM(E11:E29)</f>
        <v>27237056</v>
      </c>
      <c r="F30" s="152"/>
      <c r="G30" s="157">
        <f>SUM(G11:G29)</f>
        <v>13057107</v>
      </c>
      <c r="H30" s="153"/>
      <c r="I30" s="157">
        <f>SUM(I11:I29)</f>
        <v>27237056</v>
      </c>
      <c r="J30" s="153"/>
      <c r="K30" s="157">
        <f>SUM(K11:K29)</f>
        <v>13057107</v>
      </c>
    </row>
    <row r="31" spans="1:11" s="155" customFormat="1" ht="24" customHeight="1">
      <c r="C31" s="170"/>
      <c r="E31" s="152"/>
      <c r="F31" s="152"/>
      <c r="G31" s="152"/>
      <c r="H31" s="153"/>
      <c r="I31" s="152"/>
      <c r="J31" s="153"/>
      <c r="K31" s="152"/>
    </row>
    <row r="32" spans="1:11" s="155" customFormat="1" ht="24" customHeight="1">
      <c r="A32" s="170" t="s">
        <v>97</v>
      </c>
      <c r="C32" s="170"/>
      <c r="E32" s="108"/>
      <c r="F32" s="152"/>
      <c r="G32" s="152"/>
      <c r="H32" s="153"/>
      <c r="I32" s="209"/>
      <c r="J32" s="153"/>
      <c r="K32" s="152"/>
    </row>
    <row r="33" spans="1:12" s="155" customFormat="1" ht="24" customHeight="1">
      <c r="A33" s="155" t="s">
        <v>94</v>
      </c>
      <c r="E33" s="209">
        <v>120603</v>
      </c>
      <c r="F33" s="152"/>
      <c r="G33" s="152">
        <v>116298</v>
      </c>
      <c r="H33" s="153"/>
      <c r="I33" s="209">
        <v>120603</v>
      </c>
      <c r="J33" s="153"/>
      <c r="K33" s="152">
        <v>116298</v>
      </c>
    </row>
    <row r="34" spans="1:12" s="155" customFormat="1" ht="24" customHeight="1">
      <c r="A34" s="155" t="s">
        <v>95</v>
      </c>
      <c r="E34" s="152">
        <v>-3006362</v>
      </c>
      <c r="F34" s="152"/>
      <c r="G34" s="152">
        <v>-2750106</v>
      </c>
      <c r="H34" s="153"/>
      <c r="I34" s="152">
        <v>-3006362</v>
      </c>
      <c r="J34" s="153"/>
      <c r="K34" s="152">
        <v>-2750106</v>
      </c>
      <c r="L34" s="152"/>
    </row>
    <row r="35" spans="1:12" s="155" customFormat="1" ht="24" customHeight="1">
      <c r="A35" s="155" t="s">
        <v>151</v>
      </c>
      <c r="E35" s="156">
        <v>-2222564</v>
      </c>
      <c r="F35" s="152"/>
      <c r="G35" s="156">
        <v>-977540</v>
      </c>
      <c r="H35" s="152"/>
      <c r="I35" s="156">
        <v>-2222564</v>
      </c>
      <c r="J35" s="110"/>
      <c r="K35" s="156">
        <v>-977540</v>
      </c>
    </row>
    <row r="36" spans="1:12" s="170" customFormat="1" ht="24" customHeight="1">
      <c r="A36" s="170" t="s">
        <v>120</v>
      </c>
      <c r="E36" s="112">
        <f>SUM(E30:E35)</f>
        <v>22128733</v>
      </c>
      <c r="F36" s="159"/>
      <c r="G36" s="112">
        <f>SUM(G30:G35)</f>
        <v>9445759</v>
      </c>
      <c r="H36" s="172"/>
      <c r="I36" s="112">
        <f>SUM(I30:I35)</f>
        <v>22128733</v>
      </c>
      <c r="J36" s="172"/>
      <c r="K36" s="112">
        <f>SUM(K30:K35)</f>
        <v>9445759</v>
      </c>
    </row>
    <row r="37" spans="1:12" s="155" customFormat="1" ht="24" customHeight="1">
      <c r="E37" s="152"/>
      <c r="F37" s="152"/>
      <c r="G37" s="152"/>
      <c r="H37" s="153"/>
      <c r="I37" s="209"/>
      <c r="J37" s="153"/>
      <c r="K37" s="152"/>
    </row>
    <row r="38" spans="1:12" s="155" customFormat="1" ht="24" customHeight="1">
      <c r="A38" s="160" t="s">
        <v>25</v>
      </c>
      <c r="C38" s="161"/>
      <c r="D38" s="161"/>
      <c r="E38" s="106"/>
      <c r="F38" s="162"/>
      <c r="G38" s="163"/>
      <c r="H38" s="164"/>
      <c r="I38" s="225"/>
      <c r="J38" s="165"/>
      <c r="K38" s="202" t="str">
        <f>K1</f>
        <v>"ยังไม่ได้ตรวจสอบ"</v>
      </c>
    </row>
    <row r="39" spans="1:12" s="155" customFormat="1" ht="24" customHeight="1">
      <c r="A39" s="160" t="s">
        <v>22</v>
      </c>
      <c r="C39" s="162"/>
      <c r="D39" s="162"/>
      <c r="E39" s="106"/>
      <c r="F39" s="162"/>
      <c r="G39" s="163"/>
      <c r="H39" s="164"/>
      <c r="I39" s="225"/>
      <c r="J39" s="165"/>
      <c r="K39" s="202" t="str">
        <f>K2</f>
        <v>"สอบทานแล้ว"</v>
      </c>
    </row>
    <row r="40" spans="1:12" s="155" customFormat="1" ht="24" customHeight="1">
      <c r="A40" s="11" t="str">
        <f>A3</f>
        <v>สำหรับงวดหกเดือนสิ้นสุดวันที่ 30 มิถุนายน 2567</v>
      </c>
      <c r="C40" s="162"/>
      <c r="D40" s="162"/>
      <c r="E40" s="106"/>
      <c r="F40" s="195"/>
      <c r="G40" s="152"/>
      <c r="H40" s="153"/>
      <c r="I40" s="209"/>
      <c r="J40" s="164"/>
      <c r="K40" s="163"/>
    </row>
    <row r="41" spans="1:12" s="155" customFormat="1" ht="24" customHeight="1">
      <c r="B41" s="160"/>
      <c r="C41" s="162"/>
      <c r="D41" s="162"/>
      <c r="E41" s="106"/>
      <c r="F41" s="162"/>
      <c r="G41" s="163"/>
      <c r="H41" s="164"/>
      <c r="I41" s="226"/>
      <c r="J41" s="164"/>
      <c r="K41" s="163"/>
    </row>
    <row r="42" spans="1:12" s="155" customFormat="1" ht="24" customHeight="1">
      <c r="C42" s="162"/>
      <c r="D42" s="162"/>
      <c r="E42" s="237" t="s">
        <v>81</v>
      </c>
      <c r="F42" s="237"/>
      <c r="G42" s="237"/>
      <c r="H42" s="237"/>
      <c r="I42" s="237"/>
      <c r="J42" s="237"/>
      <c r="K42" s="237"/>
    </row>
    <row r="43" spans="1:12" s="155" customFormat="1" ht="24" customHeight="1">
      <c r="B43" s="162"/>
      <c r="C43" s="162"/>
      <c r="D43" s="162"/>
      <c r="E43" s="243" t="s">
        <v>86</v>
      </c>
      <c r="F43" s="243"/>
      <c r="G43" s="243"/>
      <c r="H43" s="164"/>
      <c r="I43" s="222"/>
      <c r="J43" s="166"/>
      <c r="K43" s="167"/>
    </row>
    <row r="44" spans="1:12" s="155" customFormat="1" ht="24" customHeight="1">
      <c r="B44" s="162"/>
      <c r="C44" s="162"/>
      <c r="D44" s="162"/>
      <c r="E44" s="242" t="s">
        <v>26</v>
      </c>
      <c r="F44" s="242"/>
      <c r="G44" s="242"/>
      <c r="H44" s="164"/>
      <c r="I44" s="223"/>
      <c r="J44" s="168" t="s">
        <v>87</v>
      </c>
      <c r="K44" s="169"/>
    </row>
    <row r="45" spans="1:12" s="155" customFormat="1" ht="24" customHeight="1">
      <c r="B45" s="162"/>
      <c r="C45" s="162"/>
      <c r="D45" s="162"/>
      <c r="E45" s="154">
        <f>E8</f>
        <v>2567</v>
      </c>
      <c r="G45" s="154">
        <f>G8</f>
        <v>2566</v>
      </c>
      <c r="I45" s="154">
        <f>I8</f>
        <v>2567</v>
      </c>
      <c r="K45" s="154">
        <f>K8</f>
        <v>2566</v>
      </c>
    </row>
    <row r="46" spans="1:12" s="155" customFormat="1" ht="24" customHeight="1">
      <c r="A46" s="170" t="s">
        <v>19</v>
      </c>
      <c r="E46" s="108"/>
      <c r="F46" s="152"/>
      <c r="G46" s="152"/>
      <c r="H46" s="153"/>
      <c r="I46" s="209"/>
      <c r="J46" s="153"/>
      <c r="K46" s="152"/>
    </row>
    <row r="47" spans="1:12" s="155" customFormat="1" ht="24" customHeight="1">
      <c r="A47" s="155" t="s">
        <v>96</v>
      </c>
      <c r="E47" s="152">
        <v>-1478915</v>
      </c>
      <c r="F47" s="156"/>
      <c r="G47" s="152">
        <v>-1260656</v>
      </c>
      <c r="H47" s="156"/>
      <c r="I47" s="152">
        <v>-1478915</v>
      </c>
      <c r="J47" s="153"/>
      <c r="K47" s="152">
        <v>-1260656</v>
      </c>
    </row>
    <row r="48" spans="1:12" s="155" customFormat="1" ht="24" customHeight="1">
      <c r="A48" s="155" t="s">
        <v>83</v>
      </c>
      <c r="E48" s="152">
        <v>4519227</v>
      </c>
      <c r="F48" s="156"/>
      <c r="G48" s="152">
        <v>3029371</v>
      </c>
      <c r="H48" s="156"/>
      <c r="I48" s="152">
        <v>4519227</v>
      </c>
      <c r="J48" s="153"/>
      <c r="K48" s="152">
        <v>3029371</v>
      </c>
    </row>
    <row r="49" spans="1:11" s="155" customFormat="1" ht="24" customHeight="1">
      <c r="A49" s="155" t="s">
        <v>176</v>
      </c>
      <c r="E49" s="216">
        <v>0</v>
      </c>
      <c r="F49" s="156"/>
      <c r="G49" s="152">
        <v>30000000</v>
      </c>
      <c r="H49" s="156"/>
      <c r="I49" s="216">
        <v>0</v>
      </c>
      <c r="J49" s="153"/>
      <c r="K49" s="152">
        <v>30000000</v>
      </c>
    </row>
    <row r="50" spans="1:11" s="170" customFormat="1" ht="24" customHeight="1">
      <c r="A50" s="170" t="s">
        <v>127</v>
      </c>
      <c r="E50" s="158">
        <f>SUM(E47:E49)</f>
        <v>3040312</v>
      </c>
      <c r="F50" s="159"/>
      <c r="G50" s="158">
        <f>SUM(G47:G49)</f>
        <v>31768715</v>
      </c>
      <c r="H50" s="172"/>
      <c r="I50" s="158">
        <f>SUM(I47:I49)</f>
        <v>3040312</v>
      </c>
      <c r="J50" s="172"/>
      <c r="K50" s="158">
        <f>SUM(K47:K49)</f>
        <v>31768715</v>
      </c>
    </row>
    <row r="51" spans="1:11" s="170" customFormat="1" ht="24" customHeight="1">
      <c r="E51" s="159"/>
      <c r="F51" s="159"/>
      <c r="G51" s="159"/>
      <c r="H51" s="172"/>
      <c r="I51" s="159"/>
      <c r="J51" s="172"/>
      <c r="K51" s="159"/>
    </row>
    <row r="52" spans="1:11" s="155" customFormat="1" ht="24" customHeight="1">
      <c r="A52" s="170" t="s">
        <v>11</v>
      </c>
      <c r="E52" s="108"/>
      <c r="F52" s="152"/>
      <c r="G52" s="152"/>
      <c r="H52" s="153"/>
      <c r="I52" s="209"/>
      <c r="J52" s="153"/>
      <c r="K52" s="152"/>
    </row>
    <row r="53" spans="1:11" s="155" customFormat="1" ht="24" customHeight="1">
      <c r="A53" s="155" t="s">
        <v>150</v>
      </c>
      <c r="E53" s="152">
        <v>-824452</v>
      </c>
      <c r="F53" s="152"/>
      <c r="G53" s="152">
        <v>-759828</v>
      </c>
      <c r="H53" s="152"/>
      <c r="I53" s="152">
        <v>-824452</v>
      </c>
      <c r="J53" s="153"/>
      <c r="K53" s="152">
        <v>-759828</v>
      </c>
    </row>
    <row r="54" spans="1:11" s="155" customFormat="1" ht="24" customHeight="1">
      <c r="A54" s="155" t="s">
        <v>75</v>
      </c>
      <c r="E54" s="152">
        <v>338000000</v>
      </c>
      <c r="F54" s="152"/>
      <c r="G54" s="152">
        <v>520000000</v>
      </c>
      <c r="H54" s="152"/>
      <c r="I54" s="152">
        <v>338000000</v>
      </c>
      <c r="J54" s="153"/>
      <c r="K54" s="152">
        <v>520000000</v>
      </c>
    </row>
    <row r="55" spans="1:11" s="155" customFormat="1" ht="24" customHeight="1">
      <c r="A55" s="155" t="s">
        <v>76</v>
      </c>
      <c r="E55" s="152">
        <v>-338000000</v>
      </c>
      <c r="F55" s="152"/>
      <c r="G55" s="152">
        <v>-550000000</v>
      </c>
      <c r="H55" s="152"/>
      <c r="I55" s="152">
        <v>-338000000</v>
      </c>
      <c r="J55" s="153"/>
      <c r="K55" s="152">
        <v>-550000000</v>
      </c>
    </row>
    <row r="56" spans="1:11" s="155" customFormat="1" ht="24" customHeight="1">
      <c r="A56" s="155" t="s">
        <v>74</v>
      </c>
      <c r="E56" s="152">
        <v>-47844</v>
      </c>
      <c r="F56" s="152"/>
      <c r="G56" s="152">
        <v>-358973</v>
      </c>
      <c r="H56" s="152"/>
      <c r="I56" s="152">
        <v>-47844</v>
      </c>
      <c r="J56" s="153"/>
      <c r="K56" s="152">
        <v>-358973</v>
      </c>
    </row>
    <row r="57" spans="1:11" s="155" customFormat="1" ht="24" customHeight="1">
      <c r="A57" s="155" t="s">
        <v>161</v>
      </c>
      <c r="E57" s="152">
        <v>-2990200</v>
      </c>
      <c r="F57" s="152"/>
      <c r="G57" s="152">
        <v>-2093125</v>
      </c>
      <c r="H57" s="152"/>
      <c r="I57" s="152">
        <v>-2990200</v>
      </c>
      <c r="J57" s="153"/>
      <c r="K57" s="152">
        <v>-2093125</v>
      </c>
    </row>
    <row r="58" spans="1:11" s="170" customFormat="1" ht="24" customHeight="1">
      <c r="A58" s="160" t="s">
        <v>128</v>
      </c>
      <c r="E58" s="158">
        <f>SUM(E53:E57)</f>
        <v>-3862496</v>
      </c>
      <c r="F58" s="159"/>
      <c r="G58" s="158">
        <f>SUM(G53:G57)</f>
        <v>-33211926</v>
      </c>
      <c r="H58" s="172"/>
      <c r="I58" s="158">
        <f>SUM(I53:I57)</f>
        <v>-3862496</v>
      </c>
      <c r="J58" s="172"/>
      <c r="K58" s="158">
        <f>SUM(K53:K57)</f>
        <v>-33211926</v>
      </c>
    </row>
    <row r="59" spans="1:11" s="170" customFormat="1" ht="24" customHeight="1">
      <c r="A59" s="160"/>
      <c r="E59" s="159"/>
      <c r="F59" s="159"/>
      <c r="G59" s="159"/>
      <c r="H59" s="172"/>
      <c r="I59" s="159"/>
      <c r="J59" s="172"/>
      <c r="K59" s="159"/>
    </row>
    <row r="60" spans="1:11" s="170" customFormat="1" ht="24" customHeight="1">
      <c r="A60" s="173" t="s">
        <v>105</v>
      </c>
      <c r="E60" s="159">
        <f>+E36+E50+E58</f>
        <v>21306549</v>
      </c>
      <c r="F60" s="159"/>
      <c r="G60" s="159">
        <f>+G36+G50+G58</f>
        <v>8002548</v>
      </c>
      <c r="H60" s="172"/>
      <c r="I60" s="159">
        <f>+I36+I50+I58</f>
        <v>21306549</v>
      </c>
      <c r="J60" s="172"/>
      <c r="K60" s="159">
        <f>+K36+K50+K58</f>
        <v>8002548</v>
      </c>
    </row>
    <row r="61" spans="1:11" s="155" customFormat="1" ht="24" customHeight="1">
      <c r="A61" s="155" t="s">
        <v>135</v>
      </c>
      <c r="E61" s="113">
        <v>23554261</v>
      </c>
      <c r="F61" s="152"/>
      <c r="G61" s="113">
        <v>16938379</v>
      </c>
      <c r="H61" s="153"/>
      <c r="I61" s="113">
        <v>23554261</v>
      </c>
      <c r="J61" s="153"/>
      <c r="K61" s="113">
        <v>16938379</v>
      </c>
    </row>
    <row r="62" spans="1:11" s="170" customFormat="1" ht="24" customHeight="1" thickBot="1">
      <c r="A62" s="170" t="s">
        <v>136</v>
      </c>
      <c r="E62" s="114">
        <f>SUM(E60:E61)</f>
        <v>44860810</v>
      </c>
      <c r="F62" s="159"/>
      <c r="G62" s="114">
        <f>SUM(G60:G61)</f>
        <v>24940927</v>
      </c>
      <c r="H62" s="172"/>
      <c r="I62" s="114">
        <f>SUM(I60:I61)</f>
        <v>44860810</v>
      </c>
      <c r="J62" s="174"/>
      <c r="K62" s="114">
        <f>SUM(K60:K61)</f>
        <v>24940927</v>
      </c>
    </row>
    <row r="63" spans="1:11" s="175" customFormat="1" ht="24" customHeight="1" thickTop="1">
      <c r="E63" s="115"/>
      <c r="F63" s="196"/>
      <c r="G63" s="116"/>
      <c r="H63" s="117"/>
      <c r="I63" s="118"/>
      <c r="J63" s="119"/>
      <c r="K63" s="120"/>
    </row>
    <row r="64" spans="1:11" s="155" customFormat="1" ht="24" customHeight="1">
      <c r="E64" s="101"/>
      <c r="F64" s="197"/>
      <c r="G64" s="122"/>
      <c r="H64" s="123"/>
      <c r="I64" s="101"/>
      <c r="J64" s="110"/>
      <c r="K64" s="122"/>
    </row>
    <row r="65" spans="2:11" ht="24" customHeight="1">
      <c r="E65" s="181"/>
      <c r="F65" s="198"/>
      <c r="G65" s="181"/>
      <c r="H65" s="199"/>
      <c r="I65" s="181"/>
      <c r="K65" s="181"/>
    </row>
    <row r="70" spans="2:11" s="155" customFormat="1" ht="24" customHeight="1">
      <c r="B70" s="170"/>
      <c r="E70" s="209"/>
      <c r="G70" s="152"/>
      <c r="H70" s="153"/>
      <c r="I70" s="209"/>
      <c r="J70" s="153"/>
      <c r="K70" s="152"/>
    </row>
  </sheetData>
  <mergeCells count="6">
    <mergeCell ref="E44:G44"/>
    <mergeCell ref="E5:K5"/>
    <mergeCell ref="E6:G6"/>
    <mergeCell ref="E7:G7"/>
    <mergeCell ref="E42:K42"/>
    <mergeCell ref="E43:G43"/>
  </mergeCells>
  <pageMargins left="0.74803149606299213" right="0.59055118110236227" top="0.74803149606299213" bottom="0.47244094488188981" header="0.31496062992125984" footer="0.31496062992125984"/>
  <pageSetup paperSize="9" scale="72" firstPageNumber="9" fitToHeight="0" orientation="portrait" useFirstPageNumber="1" r:id="rId1"/>
  <headerFooter>
    <oddFooter>&amp;L&amp;"Angsana New,Regular"&amp;16หมายเหตุประกอบข้อมูลทางการเงินระหว่างกาลแบบย่อเป็นส่วนหนึ่งของข้อมูลทางการเงินระหว่างกาลนี้&amp;R&amp;"Angsana New,Regular"&amp;14&amp;P</oddFooter>
  </headerFooter>
  <rowBreaks count="1" manualBreakCount="1">
    <brk id="3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</vt:lpstr>
      <vt:lpstr>PL 3 M</vt:lpstr>
      <vt:lpstr>PL 6 M </vt:lpstr>
      <vt:lpstr>CE_T_1</vt:lpstr>
      <vt:lpstr>CE_T _2</vt:lpstr>
      <vt:lpstr>CF_T</vt:lpstr>
      <vt:lpstr>BS!Print_Area</vt:lpstr>
      <vt:lpstr>'CE_T _2'!Print_Area</vt:lpstr>
      <vt:lpstr>CE_T_1!Print_Area</vt:lpstr>
      <vt:lpstr>CF_T!Print_Area</vt:lpstr>
      <vt:lpstr>'PL 3 M'!Print_Area</vt:lpstr>
      <vt:lpstr>'PL 6 M '!Print_Area</vt:lpstr>
    </vt:vector>
  </TitlesOfParts>
  <Company>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3560</cp:lastModifiedBy>
  <cp:lastPrinted>2024-08-10T11:46:21Z</cp:lastPrinted>
  <dcterms:created xsi:type="dcterms:W3CDTF">2005-11-14T02:02:11Z</dcterms:created>
  <dcterms:modified xsi:type="dcterms:W3CDTF">2024-08-12T08:22:46Z</dcterms:modified>
</cp:coreProperties>
</file>